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ENHO2211\Desktop\"/>
    </mc:Choice>
  </mc:AlternateContent>
  <xr:revisionPtr revIDLastSave="0" documentId="13_ncr:1_{7503333C-6348-4D3D-92ED-12D2F062B051}" xr6:coauthVersionLast="47" xr6:coauthVersionMax="47" xr10:uidLastSave="{00000000-0000-0000-0000-000000000000}"/>
  <bookViews>
    <workbookView xWindow="-120" yWindow="-120" windowWidth="29040" windowHeight="15720" xr2:uid="{FC1FEAE9-0C0E-4A2A-B6DB-447789E6DCB3}"/>
  </bookViews>
  <sheets>
    <sheet name="試算例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" l="1"/>
  <c r="M14" i="3"/>
  <c r="M63" i="3" l="1"/>
  <c r="L59" i="3"/>
  <c r="G59" i="3"/>
  <c r="K59" i="3" s="1"/>
  <c r="F59" i="3"/>
  <c r="J59" i="3" s="1"/>
  <c r="L58" i="3"/>
  <c r="G58" i="3"/>
  <c r="K58" i="3" s="1"/>
  <c r="F58" i="3"/>
  <c r="J58" i="3" s="1"/>
  <c r="L57" i="3"/>
  <c r="G57" i="3"/>
  <c r="K57" i="3" s="1"/>
  <c r="F57" i="3"/>
  <c r="J57" i="3" s="1"/>
  <c r="L56" i="3"/>
  <c r="G56" i="3"/>
  <c r="K56" i="3" s="1"/>
  <c r="F56" i="3"/>
  <c r="J56" i="3" s="1"/>
  <c r="L55" i="3"/>
  <c r="G55" i="3"/>
  <c r="K55" i="3" s="1"/>
  <c r="F55" i="3"/>
  <c r="J55" i="3" s="1"/>
  <c r="L54" i="3"/>
  <c r="G54" i="3"/>
  <c r="K54" i="3" s="1"/>
  <c r="F54" i="3"/>
  <c r="J54" i="3" s="1"/>
  <c r="L53" i="3"/>
  <c r="G53" i="3"/>
  <c r="K53" i="3" s="1"/>
  <c r="F53" i="3"/>
  <c r="J53" i="3" s="1"/>
  <c r="L52" i="3"/>
  <c r="G52" i="3"/>
  <c r="K52" i="3" s="1"/>
  <c r="F52" i="3"/>
  <c r="J52" i="3" s="1"/>
  <c r="L51" i="3"/>
  <c r="G51" i="3"/>
  <c r="K51" i="3" s="1"/>
  <c r="F51" i="3"/>
  <c r="J51" i="3" s="1"/>
  <c r="L50" i="3"/>
  <c r="G50" i="3"/>
  <c r="K50" i="3" s="1"/>
  <c r="F50" i="3"/>
  <c r="J50" i="3" s="1"/>
  <c r="L49" i="3"/>
  <c r="G49" i="3"/>
  <c r="K49" i="3" s="1"/>
  <c r="F49" i="3"/>
  <c r="J49" i="3" s="1"/>
  <c r="L48" i="3"/>
  <c r="G48" i="3"/>
  <c r="K48" i="3" s="1"/>
  <c r="F48" i="3"/>
  <c r="J48" i="3" s="1"/>
  <c r="L47" i="3"/>
  <c r="G47" i="3"/>
  <c r="K47" i="3" s="1"/>
  <c r="F47" i="3"/>
  <c r="J47" i="3" s="1"/>
  <c r="G46" i="3"/>
  <c r="F46" i="3"/>
  <c r="G45" i="3"/>
  <c r="F45" i="3"/>
  <c r="G44" i="3"/>
  <c r="F44" i="3"/>
  <c r="I43" i="3"/>
  <c r="L43" i="3" s="1"/>
  <c r="G43" i="3"/>
  <c r="F43" i="3"/>
  <c r="I42" i="3"/>
  <c r="G42" i="3"/>
  <c r="F42" i="3"/>
  <c r="I41" i="3"/>
  <c r="L41" i="3" s="1"/>
  <c r="G41" i="3"/>
  <c r="K41" i="3" s="1"/>
  <c r="F41" i="3"/>
  <c r="I40" i="3"/>
  <c r="G40" i="3"/>
  <c r="F40" i="3"/>
  <c r="I39" i="3"/>
  <c r="L39" i="3" s="1"/>
  <c r="G39" i="3"/>
  <c r="F39" i="3"/>
  <c r="I38" i="3"/>
  <c r="G38" i="3"/>
  <c r="F38" i="3"/>
  <c r="I37" i="3"/>
  <c r="L37" i="3" s="1"/>
  <c r="G37" i="3"/>
  <c r="F37" i="3"/>
  <c r="I36" i="3"/>
  <c r="G36" i="3"/>
  <c r="F36" i="3"/>
  <c r="I35" i="3"/>
  <c r="G35" i="3"/>
  <c r="F35" i="3"/>
  <c r="M34" i="3"/>
  <c r="M60" i="3" s="1"/>
  <c r="M61" i="3" s="1"/>
  <c r="I34" i="3"/>
  <c r="K34" i="3" s="1"/>
  <c r="E32" i="3"/>
  <c r="E25" i="3"/>
  <c r="M23" i="3" s="1"/>
  <c r="M24" i="3"/>
  <c r="H23" i="3"/>
  <c r="M22" i="3"/>
  <c r="H22" i="3"/>
  <c r="M21" i="3"/>
  <c r="H21" i="3"/>
  <c r="H20" i="3"/>
  <c r="M19" i="3"/>
  <c r="H19" i="3"/>
  <c r="M18" i="3"/>
  <c r="H18" i="3"/>
  <c r="M17" i="3"/>
  <c r="H17" i="3"/>
  <c r="H16" i="3"/>
  <c r="H15" i="3"/>
  <c r="H14" i="3"/>
  <c r="K35" i="3" l="1"/>
  <c r="K39" i="3"/>
  <c r="H25" i="3"/>
  <c r="I45" i="3"/>
  <c r="L45" i="3" s="1"/>
  <c r="J36" i="3"/>
  <c r="J34" i="3"/>
  <c r="L34" i="3"/>
  <c r="K40" i="3"/>
  <c r="J43" i="3"/>
  <c r="K37" i="3"/>
  <c r="K38" i="3"/>
  <c r="J41" i="3"/>
  <c r="J42" i="3"/>
  <c r="K43" i="3"/>
  <c r="K36" i="3"/>
  <c r="J39" i="3"/>
  <c r="J40" i="3"/>
  <c r="I44" i="3"/>
  <c r="K44" i="3" s="1"/>
  <c r="J37" i="3"/>
  <c r="J38" i="3"/>
  <c r="K42" i="3"/>
  <c r="M26" i="3"/>
  <c r="J35" i="3"/>
  <c r="K45" i="3"/>
  <c r="I46" i="3"/>
  <c r="J46" i="3" s="1"/>
  <c r="L36" i="3"/>
  <c r="L38" i="3"/>
  <c r="L40" i="3"/>
  <c r="L42" i="3"/>
  <c r="L35" i="3"/>
  <c r="J45" i="3" l="1"/>
  <c r="J44" i="3"/>
  <c r="L44" i="3"/>
  <c r="K46" i="3"/>
  <c r="K60" i="3" s="1"/>
  <c r="L46" i="3"/>
  <c r="J60" i="3" l="1"/>
  <c r="J61" i="3" s="1"/>
  <c r="J62" i="3" s="1"/>
  <c r="L60" i="3"/>
  <c r="K61" i="3" s="1"/>
  <c r="K62" i="3" s="1"/>
</calcChain>
</file>

<file path=xl/sharedStrings.xml><?xml version="1.0" encoding="utf-8"?>
<sst xmlns="http://schemas.openxmlformats.org/spreadsheetml/2006/main" count="99" uniqueCount="73">
  <si>
    <t>定員</t>
    <rPh sb="0" eb="2">
      <t>テイイン</t>
    </rPh>
    <phoneticPr fontId="3"/>
  </si>
  <si>
    <t>保育標準時間</t>
    <rPh sb="0" eb="6">
      <t>ホイクヒョウジュンジカン</t>
    </rPh>
    <phoneticPr fontId="3"/>
  </si>
  <si>
    <t>年齢区分</t>
    <rPh sb="0" eb="4">
      <t>ネンレイクブン</t>
    </rPh>
    <phoneticPr fontId="3"/>
  </si>
  <si>
    <t>単価</t>
    <rPh sb="0" eb="2">
      <t>タンカ</t>
    </rPh>
    <phoneticPr fontId="3"/>
  </si>
  <si>
    <t>(a)</t>
    <phoneticPr fontId="3"/>
  </si>
  <si>
    <t>(b)</t>
    <phoneticPr fontId="3"/>
  </si>
  <si>
    <t>(c)</t>
    <phoneticPr fontId="3"/>
  </si>
  <si>
    <t>4歳以上児</t>
    <rPh sb="1" eb="5">
      <t>サイイジョウジ</t>
    </rPh>
    <phoneticPr fontId="3"/>
  </si>
  <si>
    <t>3歳児</t>
    <rPh sb="1" eb="3">
      <t>サイジ</t>
    </rPh>
    <phoneticPr fontId="3"/>
  </si>
  <si>
    <t>乳児</t>
    <rPh sb="0" eb="2">
      <t>ニュウジ</t>
    </rPh>
    <phoneticPr fontId="3"/>
  </si>
  <si>
    <t>短時間</t>
    <rPh sb="0" eb="3">
      <t>タンジカン</t>
    </rPh>
    <phoneticPr fontId="3"/>
  </si>
  <si>
    <t>3歳児配置改善加算</t>
    <rPh sb="1" eb="9">
      <t>サイジハイチカイゼンカサン</t>
    </rPh>
    <phoneticPr fontId="3"/>
  </si>
  <si>
    <t>4歳以上児配置改善加算</t>
    <rPh sb="1" eb="11">
      <t>サイイジョウジハイチカイゼンカサン</t>
    </rPh>
    <phoneticPr fontId="3"/>
  </si>
  <si>
    <t>1歳児配置改善加算</t>
    <rPh sb="1" eb="9">
      <t>サイジハイチカイゼンカサン</t>
    </rPh>
    <phoneticPr fontId="3"/>
  </si>
  <si>
    <t>休日保育加算</t>
    <rPh sb="0" eb="4">
      <t>キュウジツホイク</t>
    </rPh>
    <rPh sb="4" eb="6">
      <t>カサン</t>
    </rPh>
    <phoneticPr fontId="3"/>
  </si>
  <si>
    <t>夜間保育加算</t>
    <rPh sb="0" eb="2">
      <t>ヤカン</t>
    </rPh>
    <rPh sb="2" eb="4">
      <t>ホイク</t>
    </rPh>
    <rPh sb="4" eb="6">
      <t>カサン</t>
    </rPh>
    <phoneticPr fontId="3"/>
  </si>
  <si>
    <t>チーム保育推進加算</t>
    <rPh sb="3" eb="7">
      <t>ホイクスイシン</t>
    </rPh>
    <rPh sb="7" eb="9">
      <t>カサン</t>
    </rPh>
    <phoneticPr fontId="3"/>
  </si>
  <si>
    <t>施設長を配置していない場合</t>
    <rPh sb="0" eb="3">
      <t>シセツチョウ</t>
    </rPh>
    <rPh sb="4" eb="6">
      <t>ハイチ</t>
    </rPh>
    <rPh sb="11" eb="13">
      <t>バアイ</t>
    </rPh>
    <phoneticPr fontId="3"/>
  </si>
  <si>
    <t>主任保育士専任加算</t>
    <rPh sb="0" eb="9">
      <t>シュニンホイクシセンニンカサン</t>
    </rPh>
    <phoneticPr fontId="3"/>
  </si>
  <si>
    <t>事務職員雇上げ費加算</t>
    <rPh sb="0" eb="6">
      <t>ジムショクインヤトイア</t>
    </rPh>
    <rPh sb="7" eb="8">
      <t>ヒ</t>
    </rPh>
    <rPh sb="8" eb="10">
      <t>カサン</t>
    </rPh>
    <phoneticPr fontId="3"/>
  </si>
  <si>
    <t>（ア）公定価格表（地域区分と定員による単価を把握する）</t>
    <rPh sb="3" eb="5">
      <t>コウテイ</t>
    </rPh>
    <rPh sb="5" eb="7">
      <t>カカク</t>
    </rPh>
    <rPh sb="7" eb="8">
      <t>ヒョウ</t>
    </rPh>
    <rPh sb="9" eb="13">
      <t>チイキクブン</t>
    </rPh>
    <rPh sb="14" eb="16">
      <t>テイイン</t>
    </rPh>
    <rPh sb="19" eb="21">
      <t>タンカ</t>
    </rPh>
    <rPh sb="22" eb="24">
      <t>ハアク</t>
    </rPh>
    <phoneticPr fontId="3"/>
  </si>
  <si>
    <t>（イ）年齢ごとの子ども数（標準、短時間）</t>
    <rPh sb="3" eb="5">
      <t>ネンレイ</t>
    </rPh>
    <rPh sb="8" eb="9">
      <t>コ</t>
    </rPh>
    <rPh sb="11" eb="12">
      <t>スウ</t>
    </rPh>
    <rPh sb="13" eb="15">
      <t>ヒョウジュン</t>
    </rPh>
    <rPh sb="16" eb="19">
      <t>タンジカン</t>
    </rPh>
    <phoneticPr fontId="3"/>
  </si>
  <si>
    <t>（ウ）加算の取り組み状況</t>
    <rPh sb="3" eb="5">
      <t>カサン</t>
    </rPh>
    <rPh sb="6" eb="7">
      <t>ト</t>
    </rPh>
    <rPh sb="8" eb="9">
      <t>ク</t>
    </rPh>
    <rPh sb="10" eb="12">
      <t>ジョウキョウ</t>
    </rPh>
    <phoneticPr fontId="3"/>
  </si>
  <si>
    <t>2歳児</t>
    <rPh sb="1" eb="3">
      <t>サイジ</t>
    </rPh>
    <phoneticPr fontId="3"/>
  </si>
  <si>
    <t>1歳児</t>
    <rPh sb="1" eb="3">
      <t>サイジ</t>
    </rPh>
    <phoneticPr fontId="3"/>
  </si>
  <si>
    <t>令和7年度</t>
    <rPh sb="0" eb="2">
      <t>レイワ</t>
    </rPh>
    <rPh sb="3" eb="5">
      <t>ネンド</t>
    </rPh>
    <phoneticPr fontId="3"/>
  </si>
  <si>
    <t>月</t>
    <rPh sb="0" eb="1">
      <t>ツキ</t>
    </rPh>
    <phoneticPr fontId="3"/>
  </si>
  <si>
    <t>区分３</t>
    <rPh sb="0" eb="2">
      <t>クブン</t>
    </rPh>
    <phoneticPr fontId="3"/>
  </si>
  <si>
    <t>その他の加算</t>
    <rPh sb="2" eb="3">
      <t>タ</t>
    </rPh>
    <rPh sb="4" eb="6">
      <t>カサン</t>
    </rPh>
    <phoneticPr fontId="3"/>
  </si>
  <si>
    <t>では</t>
    <phoneticPr fontId="3"/>
  </si>
  <si>
    <t>の枠に数値を入力してみよう！！</t>
    <rPh sb="1" eb="2">
      <t>ワク</t>
    </rPh>
    <rPh sb="3" eb="5">
      <t>スウチ</t>
    </rPh>
    <rPh sb="6" eb="8">
      <t>ニュウリョク</t>
    </rPh>
    <phoneticPr fontId="3"/>
  </si>
  <si>
    <t>小計</t>
    <rPh sb="0" eb="2">
      <t>ショウケイ</t>
    </rPh>
    <phoneticPr fontId="3"/>
  </si>
  <si>
    <t>現員</t>
    <rPh sb="0" eb="2">
      <t>ゲンイン</t>
    </rPh>
    <phoneticPr fontId="3"/>
  </si>
  <si>
    <t>合計</t>
    <rPh sb="0" eb="2">
      <t>ゴウケイ</t>
    </rPh>
    <phoneticPr fontId="3"/>
  </si>
  <si>
    <t>Ａ</t>
    <phoneticPr fontId="3"/>
  </si>
  <si>
    <t>Ｂ</t>
    <phoneticPr fontId="3"/>
  </si>
  <si>
    <t>試算の前に準備すること</t>
    <phoneticPr fontId="3"/>
  </si>
  <si>
    <t>区分３の人数</t>
    <rPh sb="0" eb="2">
      <t>クブン</t>
    </rPh>
    <rPh sb="4" eb="6">
      <t>ニンズウ</t>
    </rPh>
    <phoneticPr fontId="3"/>
  </si>
  <si>
    <t>休日保育</t>
    <rPh sb="0" eb="4">
      <t>キュウジツホイク</t>
    </rPh>
    <phoneticPr fontId="3"/>
  </si>
  <si>
    <t>配置改善45</t>
    <rPh sb="0" eb="2">
      <t>ハイチ</t>
    </rPh>
    <rPh sb="2" eb="4">
      <t>カイゼン</t>
    </rPh>
    <phoneticPr fontId="3"/>
  </si>
  <si>
    <t>配置改善3</t>
    <rPh sb="0" eb="2">
      <t>ハイチ</t>
    </rPh>
    <rPh sb="2" eb="4">
      <t>カイゼン</t>
    </rPh>
    <phoneticPr fontId="3"/>
  </si>
  <si>
    <t>副食費免除</t>
    <rPh sb="0" eb="3">
      <t>フクショクヒ</t>
    </rPh>
    <rPh sb="3" eb="5">
      <t>メンジョ</t>
    </rPh>
    <phoneticPr fontId="3"/>
  </si>
  <si>
    <t>主任加算</t>
    <rPh sb="0" eb="2">
      <t>シュニン</t>
    </rPh>
    <rPh sb="2" eb="4">
      <t>カサン</t>
    </rPh>
    <phoneticPr fontId="3"/>
  </si>
  <si>
    <t>療育Ａ</t>
    <rPh sb="0" eb="2">
      <t>リョウイク</t>
    </rPh>
    <phoneticPr fontId="3"/>
  </si>
  <si>
    <t>療育Ｂ</t>
    <rPh sb="0" eb="2">
      <t>リョウイク</t>
    </rPh>
    <phoneticPr fontId="3"/>
  </si>
  <si>
    <t>事務職員</t>
    <rPh sb="0" eb="2">
      <t>ジム</t>
    </rPh>
    <rPh sb="2" eb="4">
      <t>ショクイン</t>
    </rPh>
    <phoneticPr fontId="3"/>
  </si>
  <si>
    <t>冷暖房</t>
    <rPh sb="0" eb="3">
      <t>レイダンボウ</t>
    </rPh>
    <phoneticPr fontId="3"/>
  </si>
  <si>
    <t>栄養管理Ａ</t>
    <rPh sb="0" eb="2">
      <t>エイヨウ</t>
    </rPh>
    <rPh sb="2" eb="4">
      <t>カンリ</t>
    </rPh>
    <phoneticPr fontId="3"/>
  </si>
  <si>
    <t>栄養管理Ｂ</t>
    <rPh sb="0" eb="2">
      <t>エイヨウ</t>
    </rPh>
    <rPh sb="2" eb="4">
      <t>カンリ</t>
    </rPh>
    <phoneticPr fontId="3"/>
  </si>
  <si>
    <t>配置改善1</t>
    <rPh sb="0" eb="2">
      <t>ハイチ</t>
    </rPh>
    <rPh sb="2" eb="4">
      <t>カイゼン</t>
    </rPh>
    <phoneticPr fontId="3"/>
  </si>
  <si>
    <t>A５２０</t>
    <phoneticPr fontId="3"/>
  </si>
  <si>
    <t>B340</t>
    <phoneticPr fontId="3"/>
  </si>
  <si>
    <t>A790</t>
    <phoneticPr fontId="3"/>
  </si>
  <si>
    <t>B500</t>
    <phoneticPr fontId="3"/>
  </si>
  <si>
    <t>加算項目</t>
    <rPh sb="0" eb="2">
      <t>カサン</t>
    </rPh>
    <rPh sb="2" eb="4">
      <t>コウモク</t>
    </rPh>
    <phoneticPr fontId="3"/>
  </si>
  <si>
    <t>基本分単価</t>
    <rPh sb="0" eb="2">
      <t>キホン</t>
    </rPh>
    <rPh sb="2" eb="3">
      <t>ブン</t>
    </rPh>
    <rPh sb="3" eb="5">
      <t>タンカ</t>
    </rPh>
    <phoneticPr fontId="3"/>
  </si>
  <si>
    <t>認定</t>
    <rPh sb="0" eb="2">
      <t>ニンテイ</t>
    </rPh>
    <phoneticPr fontId="3"/>
  </si>
  <si>
    <t>区分①②③加算額（概算値）を算出しよう！！　（使用に関しては自己責任）</t>
    <rPh sb="0" eb="2">
      <t>クブン</t>
    </rPh>
    <rPh sb="5" eb="7">
      <t>カサン</t>
    </rPh>
    <rPh sb="9" eb="12">
      <t>ガイサンチ</t>
    </rPh>
    <rPh sb="14" eb="16">
      <t>サンシュツ</t>
    </rPh>
    <rPh sb="23" eb="25">
      <t>シヨウ</t>
    </rPh>
    <rPh sb="26" eb="27">
      <t>カン</t>
    </rPh>
    <rPh sb="30" eb="32">
      <t>ジコ</t>
    </rPh>
    <rPh sb="32" eb="34">
      <t>セキニン</t>
    </rPh>
    <phoneticPr fontId="3"/>
  </si>
  <si>
    <t>（１）基本分運営費と加算額の概算値</t>
    <rPh sb="3" eb="5">
      <t>キホン</t>
    </rPh>
    <rPh sb="5" eb="6">
      <t>ブン</t>
    </rPh>
    <rPh sb="6" eb="9">
      <t>ウンエイヒ</t>
    </rPh>
    <rPh sb="10" eb="12">
      <t>カサン</t>
    </rPh>
    <rPh sb="12" eb="13">
      <t>ガク</t>
    </rPh>
    <rPh sb="14" eb="17">
      <t>ガイサンチ</t>
    </rPh>
    <phoneticPr fontId="3"/>
  </si>
  <si>
    <t>（エ）職員の平均経験年数（区分１，区分２）　→　加算率 a と b を決定</t>
    <rPh sb="3" eb="5">
      <t>ショクイン</t>
    </rPh>
    <rPh sb="6" eb="12">
      <t>ヘイキンケイケンネンスウ</t>
    </rPh>
    <rPh sb="13" eb="15">
      <t>クブン</t>
    </rPh>
    <rPh sb="17" eb="19">
      <t>クブン</t>
    </rPh>
    <rPh sb="24" eb="27">
      <t>カサンリツ</t>
    </rPh>
    <rPh sb="35" eb="37">
      <t>ケッテイ</t>
    </rPh>
    <phoneticPr fontId="3"/>
  </si>
  <si>
    <t>地域
区分</t>
    <rPh sb="0" eb="2">
      <t>チイキ</t>
    </rPh>
    <rPh sb="3" eb="5">
      <t>クブン</t>
    </rPh>
    <phoneticPr fontId="3"/>
  </si>
  <si>
    <t>療育
支援</t>
    <rPh sb="0" eb="2">
      <t>リョウイク</t>
    </rPh>
    <rPh sb="3" eb="5">
      <t>シエン</t>
    </rPh>
    <phoneticPr fontId="3"/>
  </si>
  <si>
    <t>栄養
管理</t>
    <rPh sb="0" eb="2">
      <t>エイヨウ</t>
    </rPh>
    <rPh sb="3" eb="5">
      <t>カンリ</t>
    </rPh>
    <phoneticPr fontId="3"/>
  </si>
  <si>
    <t>その
他</t>
    <rPh sb="3" eb="4">
      <t>タ</t>
    </rPh>
    <phoneticPr fontId="3"/>
  </si>
  <si>
    <t>区分２＋区分３の１/２
（事業主負担分含む）</t>
    <phoneticPr fontId="3"/>
  </si>
  <si>
    <t>※子どもの在籍数による単価算出（端数切り）を省略しているので数千円程度、実際より高い値が出ます</t>
    <phoneticPr fontId="3"/>
  </si>
  <si>
    <t>区分２(b)</t>
    <rPh sb="0" eb="2">
      <t>クブン</t>
    </rPh>
    <phoneticPr fontId="3"/>
  </si>
  <si>
    <t>区分１(a)</t>
    <rPh sb="0" eb="2">
      <t>クブン</t>
    </rPh>
    <phoneticPr fontId="3"/>
  </si>
  <si>
    <t>子ども数</t>
    <rPh sb="0" eb="1">
      <t>コ</t>
    </rPh>
    <rPh sb="3" eb="4">
      <t>スウ</t>
    </rPh>
    <phoneticPr fontId="3"/>
  </si>
  <si>
    <t>区分２(c)</t>
    <rPh sb="0" eb="2">
      <t>クブン</t>
    </rPh>
    <phoneticPr fontId="3"/>
  </si>
  <si>
    <t>加算額の概算値の試算例（保育所）</t>
    <rPh sb="0" eb="3">
      <t>カサンガク</t>
    </rPh>
    <rPh sb="4" eb="7">
      <t>ガイサンチ</t>
    </rPh>
    <rPh sb="8" eb="11">
      <t>シサンレイ</t>
    </rPh>
    <rPh sb="12" eb="14">
      <t>ホイク</t>
    </rPh>
    <rPh sb="14" eb="15">
      <t>ジョ</t>
    </rPh>
    <phoneticPr fontId="3"/>
  </si>
  <si>
    <t>（オ）加算算定対象人数（区分３）　→　AとBの人数を決定</t>
    <rPh sb="3" eb="5">
      <t>カサン</t>
    </rPh>
    <rPh sb="5" eb="7">
      <t>サンテイ</t>
    </rPh>
    <rPh sb="7" eb="9">
      <t>タイショウ</t>
    </rPh>
    <rPh sb="9" eb="11">
      <t>ニンズウ</t>
    </rPh>
    <rPh sb="11" eb="12">
      <t>インズウ</t>
    </rPh>
    <rPh sb="12" eb="14">
      <t>クブン</t>
    </rPh>
    <rPh sb="23" eb="25">
      <t>ニンズウ</t>
    </rPh>
    <rPh sb="26" eb="28">
      <t>ケッテイ</t>
    </rPh>
    <phoneticPr fontId="3"/>
  </si>
  <si>
    <t>※加算項目が足りないときは適宜、行を追加して下さい</t>
    <rPh sb="1" eb="3">
      <t>カサン</t>
    </rPh>
    <rPh sb="3" eb="5">
      <t>コウモク</t>
    </rPh>
    <rPh sb="6" eb="7">
      <t>タ</t>
    </rPh>
    <rPh sb="13" eb="15">
      <t>テキギ</t>
    </rPh>
    <rPh sb="16" eb="17">
      <t>ギョウ</t>
    </rPh>
    <rPh sb="18" eb="20">
      <t>ツイカ</t>
    </rPh>
    <rPh sb="22" eb="2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</si>
</sst>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HGP創英角ｺﾞｼｯｸUB"/>
      <family val="3"/>
      <charset val="128"/>
    </font>
    <font>
      <sz val="12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5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5" fillId="3" borderId="0" xfId="1" applyFont="1" applyFill="1" applyBorder="1">
      <alignment vertical="center"/>
    </xf>
    <xf numFmtId="38" fontId="5" fillId="3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38" fontId="5" fillId="3" borderId="0" xfId="1" applyFont="1" applyFill="1" applyBorder="1" applyAlignment="1">
      <alignment horizontal="center" vertical="center" textRotation="255"/>
    </xf>
    <xf numFmtId="0" fontId="6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38" fontId="5" fillId="3" borderId="0" xfId="1" applyFont="1" applyFill="1" applyBorder="1" applyAlignment="1">
      <alignment vertical="center" shrinkToFit="1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38" fontId="6" fillId="0" borderId="1" xfId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6" fillId="6" borderId="1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177" fontId="2" fillId="0" borderId="1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38" fontId="4" fillId="0" borderId="1" xfId="1" applyFont="1" applyBorder="1" applyAlignment="1">
      <alignment vertical="center" shrinkToFit="1"/>
    </xf>
    <xf numFmtId="0" fontId="10" fillId="3" borderId="0" xfId="0" applyFont="1" applyFill="1">
      <alignment vertical="center"/>
    </xf>
    <xf numFmtId="38" fontId="5" fillId="0" borderId="0" xfId="1" applyFont="1" applyBorder="1">
      <alignment vertical="center"/>
    </xf>
    <xf numFmtId="38" fontId="6" fillId="0" borderId="1" xfId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textRotation="255"/>
    </xf>
    <xf numFmtId="38" fontId="6" fillId="5" borderId="1" xfId="1" applyFont="1" applyFill="1" applyBorder="1">
      <alignment vertical="center"/>
    </xf>
    <xf numFmtId="178" fontId="6" fillId="3" borderId="1" xfId="0" applyNumberFormat="1" applyFont="1" applyFill="1" applyBorder="1" applyAlignment="1">
      <alignment horizontal="right" vertical="center" shrinkToFit="1"/>
    </xf>
    <xf numFmtId="178" fontId="6" fillId="3" borderId="2" xfId="0" applyNumberFormat="1" applyFont="1" applyFill="1" applyBorder="1" applyAlignment="1">
      <alignment horizontal="right" vertical="center" shrinkToFit="1"/>
    </xf>
    <xf numFmtId="178" fontId="6" fillId="3" borderId="3" xfId="0" applyNumberFormat="1" applyFont="1" applyFill="1" applyBorder="1" applyAlignment="1">
      <alignment horizontal="right" vertical="center" shrinkToFit="1"/>
    </xf>
    <xf numFmtId="178" fontId="6" fillId="4" borderId="1" xfId="0" applyNumberFormat="1" applyFont="1" applyFill="1" applyBorder="1" applyAlignment="1">
      <alignment horizontal="right" vertical="center" shrinkToFit="1"/>
    </xf>
    <xf numFmtId="178" fontId="6" fillId="3" borderId="4" xfId="0" applyNumberFormat="1" applyFont="1" applyFill="1" applyBorder="1" applyAlignment="1">
      <alignment horizontal="right" vertical="center" shrinkToFit="1"/>
    </xf>
    <xf numFmtId="178" fontId="6" fillId="0" borderId="1" xfId="1" applyNumberFormat="1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178" fontId="6" fillId="4" borderId="1" xfId="1" applyNumberFormat="1" applyFont="1" applyFill="1" applyBorder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38" fontId="5" fillId="3" borderId="9" xfId="1" applyFont="1" applyFill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6" fillId="0" borderId="18" xfId="1" applyFont="1" applyBorder="1">
      <alignment vertical="center"/>
    </xf>
    <xf numFmtId="0" fontId="5" fillId="0" borderId="19" xfId="0" applyFont="1" applyBorder="1" applyAlignment="1">
      <alignment vertical="center" textRotation="255" shrinkToFit="1"/>
    </xf>
    <xf numFmtId="0" fontId="5" fillId="2" borderId="20" xfId="0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0" fontId="5" fillId="2" borderId="20" xfId="0" applyFont="1" applyFill="1" applyBorder="1">
      <alignment vertical="center"/>
    </xf>
    <xf numFmtId="38" fontId="6" fillId="0" borderId="21" xfId="1" applyFont="1" applyBorder="1">
      <alignment vertical="center"/>
    </xf>
    <xf numFmtId="38" fontId="17" fillId="2" borderId="1" xfId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38" fontId="5" fillId="3" borderId="0" xfId="1" applyFont="1" applyFill="1" applyBorder="1" applyAlignment="1">
      <alignment horizontal="center" vertical="center" textRotation="255" shrinkToFit="1"/>
    </xf>
    <xf numFmtId="38" fontId="5" fillId="3" borderId="0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right" vertical="center" shrinkToFit="1"/>
    </xf>
    <xf numFmtId="177" fontId="6" fillId="2" borderId="1" xfId="0" applyNumberFormat="1" applyFont="1" applyFill="1" applyBorder="1" applyAlignment="1">
      <alignment horizontal="right" vertical="center" shrinkToFit="1"/>
    </xf>
    <xf numFmtId="177" fontId="6" fillId="0" borderId="1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177" fontId="6" fillId="3" borderId="5" xfId="0" applyNumberFormat="1" applyFont="1" applyFill="1" applyBorder="1" applyAlignment="1">
      <alignment horizontal="right" vertical="center" shrinkToFit="1"/>
    </xf>
    <xf numFmtId="177" fontId="6" fillId="3" borderId="6" xfId="0" applyNumberFormat="1" applyFont="1" applyFill="1" applyBorder="1" applyAlignment="1">
      <alignment horizontal="right" vertical="center" shrinkToFit="1"/>
    </xf>
    <xf numFmtId="177" fontId="6" fillId="0" borderId="5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horizontal="right" vertical="center" shrinkToFit="1"/>
    </xf>
    <xf numFmtId="0" fontId="5" fillId="3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 wrapText="1"/>
    </xf>
    <xf numFmtId="38" fontId="9" fillId="5" borderId="1" xfId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78" fontId="6" fillId="4" borderId="1" xfId="1" applyNumberFormat="1" applyFont="1" applyFill="1" applyBorder="1" applyAlignment="1">
      <alignment vertical="center" shrinkToFit="1"/>
    </xf>
    <xf numFmtId="178" fontId="6" fillId="7" borderId="1" xfId="1" applyNumberFormat="1" applyFont="1" applyFill="1" applyBorder="1" applyAlignment="1">
      <alignment vertical="center" shrinkToFit="1"/>
    </xf>
    <xf numFmtId="177" fontId="13" fillId="3" borderId="0" xfId="0" applyNumberFormat="1" applyFont="1" applyFill="1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417443</xdr:colOff>
      <xdr:row>60</xdr:row>
      <xdr:rowOff>6626</xdr:rowOff>
    </xdr:from>
    <xdr:to>
      <xdr:col>8</xdr:col>
      <xdr:colOff>450573</xdr:colOff>
      <xdr:row>60</xdr:row>
      <xdr:rowOff>53009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CF35164-C423-AF1A-466F-A65D626FBD87}"/>
            </a:ext>
          </a:extLst>
        </xdr:cNvPr>
        <xdr:cNvCxnSpPr/>
      </xdr:nvCxnSpPr>
      <xdr:spPr>
        <a:xfrm flipH="1">
          <a:off x="3896139" y="11761304"/>
          <a:ext cx="483704" cy="4638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99391</xdr:colOff>
      <xdr:row>30</xdr:row>
      <xdr:rowOff>88347</xdr:rowOff>
    </xdr:from>
    <xdr:to>
      <xdr:col>10</xdr:col>
      <xdr:colOff>292652</xdr:colOff>
      <xdr:row>31</xdr:row>
      <xdr:rowOff>77303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BF497C7-E40C-20D4-3479-B2D4BF714857}"/>
            </a:ext>
          </a:extLst>
        </xdr:cNvPr>
        <xdr:cNvSpPr/>
      </xdr:nvSpPr>
      <xdr:spPr>
        <a:xfrm>
          <a:off x="5140739" y="6653695"/>
          <a:ext cx="193261" cy="160130"/>
        </a:xfrm>
        <a:prstGeom prst="rightArrow">
          <a:avLst/>
        </a:prstGeom>
        <a:solidFill>
          <a:srgbClr val="FF0000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309218</xdr:colOff>
      <xdr:row>29</xdr:row>
      <xdr:rowOff>99391</xdr:rowOff>
    </xdr:from>
    <xdr:to>
      <xdr:col>14</xdr:col>
      <xdr:colOff>149088</xdr:colOff>
      <xdr:row>32</xdr:row>
      <xdr:rowOff>99391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355E2D-5105-17E3-9D71-6AFEB7C8FA74}"/>
            </a:ext>
          </a:extLst>
        </xdr:cNvPr>
        <xdr:cNvSpPr txBox="1"/>
      </xdr:nvSpPr>
      <xdr:spPr>
        <a:xfrm>
          <a:off x="5350566" y="6493565"/>
          <a:ext cx="2087218" cy="513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加算算定対象人数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計算表から算出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91347-45CC-45AB-9BD6-FE265F2ADBE8}">
  <dimension ref="B1:S74"/>
  <sheetViews>
    <sheetView showGridLines="0" tabSelected="1" topLeftCell="A6" zoomScale="160" zoomScaleNormal="160" workbookViewId="0">
      <selection activeCell="M14" sqref="M14"/>
    </sheetView>
  </sheetViews>
  <sheetFormatPr defaultRowHeight="18.75" x14ac:dyDescent="0.4"/>
  <cols>
    <col min="2" max="2" width="5.875" style="1" customWidth="1"/>
    <col min="3" max="3" width="5.625" style="1" bestFit="1" customWidth="1"/>
    <col min="4" max="4" width="5.75" style="1" bestFit="1" customWidth="1"/>
    <col min="5" max="5" width="7.75" style="3" bestFit="1" customWidth="1"/>
    <col min="6" max="6" width="5.875" style="3" customWidth="1"/>
    <col min="7" max="9" width="5.875" style="1" customWidth="1"/>
    <col min="10" max="13" width="8.75" style="3" customWidth="1"/>
    <col min="14" max="14" width="8.75" customWidth="1"/>
    <col min="15" max="24" width="3.375" customWidth="1"/>
  </cols>
  <sheetData>
    <row r="1" spans="2:18" ht="21" x14ac:dyDescent="0.4">
      <c r="B1" s="70" t="s">
        <v>57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2:18" x14ac:dyDescent="0.4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8" x14ac:dyDescent="0.4">
      <c r="B3" s="85" t="s">
        <v>36</v>
      </c>
      <c r="C3" s="86"/>
      <c r="D3" s="27" t="s">
        <v>20</v>
      </c>
      <c r="E3" s="28"/>
      <c r="F3" s="28"/>
      <c r="G3" s="28"/>
      <c r="H3" s="28"/>
      <c r="I3" s="28"/>
      <c r="J3" s="28"/>
      <c r="K3" s="28"/>
      <c r="L3" s="28"/>
      <c r="M3" s="29"/>
      <c r="O3" s="91"/>
      <c r="P3" s="21"/>
      <c r="Q3" s="21"/>
      <c r="R3" s="8"/>
    </row>
    <row r="4" spans="2:18" x14ac:dyDescent="0.4">
      <c r="B4" s="87"/>
      <c r="C4" s="88"/>
      <c r="D4" s="30" t="s">
        <v>21</v>
      </c>
      <c r="E4" s="23"/>
      <c r="F4" s="23"/>
      <c r="G4" s="23"/>
      <c r="H4" s="23"/>
      <c r="I4" s="23"/>
      <c r="J4" s="23"/>
      <c r="K4" s="23"/>
      <c r="L4" s="23"/>
      <c r="M4" s="31"/>
      <c r="O4" s="91"/>
      <c r="P4" s="21"/>
      <c r="Q4" s="21"/>
      <c r="R4" s="8"/>
    </row>
    <row r="5" spans="2:18" x14ac:dyDescent="0.4">
      <c r="B5" s="87"/>
      <c r="C5" s="88"/>
      <c r="D5" s="30" t="s">
        <v>22</v>
      </c>
      <c r="E5" s="23"/>
      <c r="F5" s="23"/>
      <c r="G5" s="23"/>
      <c r="H5" s="23"/>
      <c r="I5" s="23"/>
      <c r="J5" s="23"/>
      <c r="K5" s="23"/>
      <c r="L5" s="23"/>
      <c r="M5" s="31"/>
      <c r="O5" s="91"/>
      <c r="P5" s="21"/>
      <c r="Q5" s="21"/>
      <c r="R5" s="8"/>
    </row>
    <row r="6" spans="2:18" x14ac:dyDescent="0.4">
      <c r="B6" s="87"/>
      <c r="C6" s="88"/>
      <c r="D6" s="30" t="s">
        <v>59</v>
      </c>
      <c r="E6" s="23"/>
      <c r="F6" s="23"/>
      <c r="G6" s="23"/>
      <c r="H6" s="23"/>
      <c r="I6" s="23"/>
      <c r="J6" s="23"/>
      <c r="K6" s="23"/>
      <c r="L6" s="23"/>
      <c r="M6" s="31"/>
      <c r="O6" s="91"/>
      <c r="P6" s="21"/>
      <c r="Q6" s="21"/>
      <c r="R6" s="8"/>
    </row>
    <row r="7" spans="2:18" x14ac:dyDescent="0.4">
      <c r="B7" s="89"/>
      <c r="C7" s="90"/>
      <c r="D7" s="32" t="s">
        <v>71</v>
      </c>
      <c r="E7" s="33"/>
      <c r="F7" s="33"/>
      <c r="G7" s="33"/>
      <c r="H7" s="33"/>
      <c r="I7" s="33"/>
      <c r="J7" s="33"/>
      <c r="K7" s="33"/>
      <c r="L7" s="33"/>
      <c r="M7" s="34"/>
      <c r="O7" s="92"/>
      <c r="P7" s="93"/>
      <c r="Q7" s="19"/>
      <c r="R7" s="8"/>
    </row>
    <row r="8" spans="2:18" ht="19.5" x14ac:dyDescent="0.4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O8" s="91"/>
      <c r="P8" s="21"/>
      <c r="Q8" s="21"/>
      <c r="R8" s="8"/>
    </row>
    <row r="9" spans="2:18" ht="19.5" x14ac:dyDescent="0.4">
      <c r="B9" s="17" t="s">
        <v>29</v>
      </c>
      <c r="C9" s="15"/>
      <c r="D9" s="16" t="s">
        <v>30</v>
      </c>
      <c r="E9" s="16"/>
      <c r="F9" s="16"/>
      <c r="G9" s="16"/>
      <c r="H9" s="16"/>
      <c r="I9" s="16"/>
      <c r="J9" s="16"/>
      <c r="K9" s="16"/>
      <c r="L9" s="16"/>
      <c r="M9" s="16"/>
      <c r="O9" s="91"/>
      <c r="P9" s="21"/>
      <c r="Q9" s="21"/>
      <c r="R9" s="8"/>
    </row>
    <row r="10" spans="2:18" ht="19.5" x14ac:dyDescent="0.4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O10" s="91"/>
      <c r="P10" s="21"/>
      <c r="Q10" s="21"/>
      <c r="R10" s="8"/>
    </row>
    <row r="11" spans="2:18" ht="19.5" x14ac:dyDescent="0.4">
      <c r="B11" s="16" t="s">
        <v>58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O11" s="91"/>
      <c r="P11" s="21"/>
      <c r="Q11" s="21"/>
      <c r="R11" s="8"/>
    </row>
    <row r="12" spans="2:18" ht="4.1500000000000004" customHeight="1" x14ac:dyDescent="0.4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O12" s="91"/>
      <c r="P12" s="21"/>
      <c r="Q12" s="21"/>
      <c r="R12" s="8"/>
    </row>
    <row r="13" spans="2:18" ht="18.600000000000001" customHeight="1" x14ac:dyDescent="0.4">
      <c r="B13" s="37" t="s">
        <v>56</v>
      </c>
      <c r="C13" s="94" t="s">
        <v>2</v>
      </c>
      <c r="D13" s="94"/>
      <c r="E13" s="39" t="s">
        <v>32</v>
      </c>
      <c r="F13" s="94" t="s">
        <v>55</v>
      </c>
      <c r="G13" s="94"/>
      <c r="H13" s="94" t="s">
        <v>31</v>
      </c>
      <c r="I13" s="94"/>
      <c r="J13" s="40"/>
      <c r="K13" s="39" t="s">
        <v>54</v>
      </c>
      <c r="L13" s="39" t="s">
        <v>3</v>
      </c>
      <c r="M13" s="39" t="s">
        <v>31</v>
      </c>
      <c r="O13" s="91"/>
      <c r="P13" s="21"/>
      <c r="Q13" s="21"/>
      <c r="R13" s="8"/>
    </row>
    <row r="14" spans="2:18" x14ac:dyDescent="0.4">
      <c r="B14" s="95" t="s">
        <v>1</v>
      </c>
      <c r="C14" s="96" t="s">
        <v>7</v>
      </c>
      <c r="D14" s="96"/>
      <c r="E14" s="42">
        <v>15</v>
      </c>
      <c r="F14" s="97">
        <v>67670</v>
      </c>
      <c r="G14" s="97"/>
      <c r="H14" s="98">
        <f>+E14*F14</f>
        <v>1015050</v>
      </c>
      <c r="I14" s="98"/>
      <c r="J14" s="40"/>
      <c r="K14" s="43" t="s">
        <v>39</v>
      </c>
      <c r="L14" s="44">
        <v>3080</v>
      </c>
      <c r="M14" s="45">
        <f>+L14*(E14+E19)</f>
        <v>46200</v>
      </c>
      <c r="O14" s="91"/>
      <c r="P14" s="21"/>
      <c r="Q14" s="21"/>
      <c r="R14" s="8"/>
    </row>
    <row r="15" spans="2:18" x14ac:dyDescent="0.4">
      <c r="B15" s="95"/>
      <c r="C15" s="96" t="s">
        <v>8</v>
      </c>
      <c r="D15" s="96"/>
      <c r="E15" s="42">
        <v>11</v>
      </c>
      <c r="F15" s="97">
        <v>75380</v>
      </c>
      <c r="G15" s="97"/>
      <c r="H15" s="98">
        <f t="shared" ref="H15:H23" si="0">+E15*F15</f>
        <v>829180</v>
      </c>
      <c r="I15" s="98"/>
      <c r="J15" s="40"/>
      <c r="K15" s="43" t="s">
        <v>40</v>
      </c>
      <c r="L15" s="44">
        <v>7710</v>
      </c>
      <c r="M15" s="45">
        <f>+L15*(E15+E20)</f>
        <v>107940</v>
      </c>
      <c r="O15" s="91"/>
      <c r="P15" s="21"/>
      <c r="Q15" s="21"/>
      <c r="R15" s="8"/>
    </row>
    <row r="16" spans="2:18" x14ac:dyDescent="0.4">
      <c r="B16" s="95"/>
      <c r="C16" s="96" t="s">
        <v>23</v>
      </c>
      <c r="D16" s="96"/>
      <c r="E16" s="42">
        <v>9</v>
      </c>
      <c r="F16" s="97">
        <v>138240</v>
      </c>
      <c r="G16" s="97"/>
      <c r="H16" s="98">
        <f t="shared" si="0"/>
        <v>1244160</v>
      </c>
      <c r="I16" s="98"/>
      <c r="J16" s="40"/>
      <c r="K16" s="43" t="s">
        <v>49</v>
      </c>
      <c r="L16" s="44">
        <v>15430</v>
      </c>
      <c r="M16" s="45"/>
      <c r="O16" s="91"/>
      <c r="P16" s="21"/>
      <c r="Q16" s="21"/>
      <c r="R16" s="8"/>
    </row>
    <row r="17" spans="2:18" x14ac:dyDescent="0.4">
      <c r="B17" s="95"/>
      <c r="C17" s="96" t="s">
        <v>24</v>
      </c>
      <c r="D17" s="96"/>
      <c r="E17" s="42">
        <v>7</v>
      </c>
      <c r="F17" s="97">
        <v>138240</v>
      </c>
      <c r="G17" s="97"/>
      <c r="H17" s="98">
        <f t="shared" si="0"/>
        <v>967680</v>
      </c>
      <c r="I17" s="98"/>
      <c r="J17" s="40"/>
      <c r="K17" s="43" t="s">
        <v>38</v>
      </c>
      <c r="L17" s="44">
        <v>264000</v>
      </c>
      <c r="M17" s="45">
        <f>+L17</f>
        <v>264000</v>
      </c>
      <c r="O17" s="91"/>
      <c r="P17" s="21"/>
      <c r="Q17" s="21"/>
      <c r="R17" s="8"/>
    </row>
    <row r="18" spans="2:18" x14ac:dyDescent="0.4">
      <c r="B18" s="95"/>
      <c r="C18" s="96" t="s">
        <v>9</v>
      </c>
      <c r="D18" s="96"/>
      <c r="E18" s="42">
        <v>2</v>
      </c>
      <c r="F18" s="97">
        <v>215430</v>
      </c>
      <c r="G18" s="97"/>
      <c r="H18" s="98">
        <f t="shared" si="0"/>
        <v>430860</v>
      </c>
      <c r="I18" s="98"/>
      <c r="J18" s="40"/>
      <c r="K18" s="46" t="s">
        <v>41</v>
      </c>
      <c r="L18" s="44">
        <v>4900</v>
      </c>
      <c r="M18" s="45">
        <f>+E24*L18</f>
        <v>24500</v>
      </c>
      <c r="O18" s="91"/>
      <c r="P18" s="21"/>
      <c r="Q18" s="21"/>
      <c r="R18" s="8"/>
    </row>
    <row r="19" spans="2:18" x14ac:dyDescent="0.4">
      <c r="B19" s="95" t="s">
        <v>10</v>
      </c>
      <c r="C19" s="96" t="s">
        <v>7</v>
      </c>
      <c r="D19" s="96"/>
      <c r="E19" s="42">
        <v>0</v>
      </c>
      <c r="F19" s="97">
        <v>57260</v>
      </c>
      <c r="G19" s="97"/>
      <c r="H19" s="98">
        <f t="shared" si="0"/>
        <v>0</v>
      </c>
      <c r="I19" s="98"/>
      <c r="J19" s="40"/>
      <c r="K19" s="43" t="s">
        <v>42</v>
      </c>
      <c r="L19" s="44">
        <v>269290</v>
      </c>
      <c r="M19" s="45">
        <f>+L19</f>
        <v>269290</v>
      </c>
      <c r="O19" s="91"/>
      <c r="P19" s="21"/>
      <c r="Q19" s="21"/>
      <c r="R19" s="8"/>
    </row>
    <row r="20" spans="2:18" x14ac:dyDescent="0.4">
      <c r="B20" s="95"/>
      <c r="C20" s="96" t="s">
        <v>8</v>
      </c>
      <c r="D20" s="96"/>
      <c r="E20" s="42">
        <v>3</v>
      </c>
      <c r="F20" s="97">
        <v>64970</v>
      </c>
      <c r="G20" s="97"/>
      <c r="H20" s="98">
        <f t="shared" si="0"/>
        <v>194910</v>
      </c>
      <c r="I20" s="98"/>
      <c r="J20" s="40"/>
      <c r="K20" s="43" t="s">
        <v>43</v>
      </c>
      <c r="L20" s="44">
        <v>52030</v>
      </c>
      <c r="M20" s="45"/>
      <c r="O20" s="91"/>
      <c r="P20" s="21"/>
      <c r="Q20" s="21"/>
      <c r="R20" s="8"/>
    </row>
    <row r="21" spans="2:18" x14ac:dyDescent="0.4">
      <c r="B21" s="95"/>
      <c r="C21" s="96" t="s">
        <v>23</v>
      </c>
      <c r="D21" s="96"/>
      <c r="E21" s="42">
        <v>3</v>
      </c>
      <c r="F21" s="97">
        <v>127830</v>
      </c>
      <c r="G21" s="97"/>
      <c r="H21" s="98">
        <f t="shared" si="0"/>
        <v>383490</v>
      </c>
      <c r="I21" s="98"/>
      <c r="J21" s="40"/>
      <c r="K21" s="43" t="s">
        <v>44</v>
      </c>
      <c r="L21" s="44">
        <v>34680</v>
      </c>
      <c r="M21" s="45">
        <f>+L21</f>
        <v>34680</v>
      </c>
      <c r="O21" s="91"/>
      <c r="P21" s="21"/>
      <c r="Q21" s="21"/>
      <c r="R21" s="8"/>
    </row>
    <row r="22" spans="2:18" x14ac:dyDescent="0.4">
      <c r="B22" s="95"/>
      <c r="C22" s="96" t="s">
        <v>24</v>
      </c>
      <c r="D22" s="96"/>
      <c r="E22" s="42">
        <v>2</v>
      </c>
      <c r="F22" s="97">
        <v>127830</v>
      </c>
      <c r="G22" s="97"/>
      <c r="H22" s="98">
        <f t="shared" si="0"/>
        <v>255660</v>
      </c>
      <c r="I22" s="98"/>
      <c r="J22" s="40"/>
      <c r="K22" s="43" t="s">
        <v>45</v>
      </c>
      <c r="L22" s="44">
        <v>48100</v>
      </c>
      <c r="M22" s="45">
        <f>+L22</f>
        <v>48100</v>
      </c>
      <c r="O22" s="91"/>
      <c r="P22" s="21"/>
      <c r="Q22" s="21"/>
      <c r="R22" s="8"/>
    </row>
    <row r="23" spans="2:18" x14ac:dyDescent="0.4">
      <c r="B23" s="95"/>
      <c r="C23" s="96" t="s">
        <v>9</v>
      </c>
      <c r="D23" s="96"/>
      <c r="E23" s="42">
        <v>3</v>
      </c>
      <c r="F23" s="97">
        <v>205020</v>
      </c>
      <c r="G23" s="97"/>
      <c r="H23" s="98">
        <f t="shared" si="0"/>
        <v>615060</v>
      </c>
      <c r="I23" s="98"/>
      <c r="J23" s="40"/>
      <c r="K23" s="43" t="s">
        <v>46</v>
      </c>
      <c r="L23" s="44">
        <v>1350</v>
      </c>
      <c r="M23" s="45">
        <f>+L23*E25</f>
        <v>74250</v>
      </c>
      <c r="O23" s="91"/>
      <c r="P23" s="21"/>
      <c r="Q23" s="21"/>
      <c r="R23" s="8"/>
    </row>
    <row r="24" spans="2:18" x14ac:dyDescent="0.4">
      <c r="B24" s="47"/>
      <c r="C24" s="99" t="s">
        <v>41</v>
      </c>
      <c r="D24" s="100"/>
      <c r="E24" s="48">
        <v>5</v>
      </c>
      <c r="F24" s="101"/>
      <c r="G24" s="102"/>
      <c r="H24" s="103"/>
      <c r="I24" s="104"/>
      <c r="J24" s="40"/>
      <c r="K24" s="43" t="s">
        <v>47</v>
      </c>
      <c r="L24" s="44">
        <v>79950</v>
      </c>
      <c r="M24" s="45">
        <f>+L24</f>
        <v>79950</v>
      </c>
      <c r="O24" s="91"/>
      <c r="P24" s="21"/>
      <c r="Q24" s="21"/>
      <c r="R24" s="8"/>
    </row>
    <row r="25" spans="2:18" ht="19.5" x14ac:dyDescent="0.4">
      <c r="B25" s="94" t="s">
        <v>33</v>
      </c>
      <c r="C25" s="94"/>
      <c r="D25" s="94"/>
      <c r="E25" s="41">
        <f>SUM(E14:E23)</f>
        <v>55</v>
      </c>
      <c r="F25" s="105"/>
      <c r="G25" s="105"/>
      <c r="H25" s="98">
        <f>SUM(H14:I23)</f>
        <v>5936050</v>
      </c>
      <c r="I25" s="96"/>
      <c r="J25" s="49"/>
      <c r="K25" s="43" t="s">
        <v>48</v>
      </c>
      <c r="L25" s="44">
        <v>50000</v>
      </c>
      <c r="M25" s="50"/>
      <c r="O25" s="91"/>
      <c r="P25" s="21"/>
      <c r="Q25" s="21"/>
      <c r="R25" s="8"/>
    </row>
    <row r="26" spans="2:18" ht="19.5" x14ac:dyDescent="0.4">
      <c r="B26" s="49"/>
      <c r="C26" s="49"/>
      <c r="D26" s="49"/>
      <c r="E26" s="49"/>
      <c r="F26" s="49"/>
      <c r="G26" s="49"/>
      <c r="H26" s="49"/>
      <c r="I26" s="49"/>
      <c r="J26" s="49"/>
      <c r="K26" s="51" t="s">
        <v>33</v>
      </c>
      <c r="L26" s="52"/>
      <c r="M26" s="50">
        <f>SUM(M13:M25)</f>
        <v>948910</v>
      </c>
      <c r="O26" s="92"/>
      <c r="P26" s="93"/>
      <c r="Q26" s="19"/>
      <c r="R26" s="8"/>
    </row>
    <row r="27" spans="2:18" ht="19.5" x14ac:dyDescent="0.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O27" s="9"/>
      <c r="P27" s="19"/>
      <c r="Q27" s="19"/>
      <c r="R27" s="8"/>
    </row>
    <row r="28" spans="2:18" s="4" customFormat="1" ht="16.5" x14ac:dyDescent="0.4">
      <c r="B28" s="68" t="s">
        <v>70</v>
      </c>
      <c r="C28" s="23"/>
      <c r="D28" s="23"/>
      <c r="E28" s="23"/>
      <c r="F28" s="23"/>
      <c r="G28" s="23"/>
      <c r="H28" s="23"/>
      <c r="I28" s="84" t="s">
        <v>72</v>
      </c>
      <c r="J28" s="23"/>
      <c r="K28" s="23"/>
      <c r="L28" s="23"/>
      <c r="M28" s="23"/>
      <c r="O28" s="92"/>
      <c r="P28" s="106"/>
      <c r="Q28" s="24"/>
      <c r="R28" s="8"/>
    </row>
    <row r="29" spans="2:18" s="4" customFormat="1" ht="4.1500000000000004" customHeight="1" x14ac:dyDescent="0.4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8" s="4" customFormat="1" ht="14.25" thickBot="1" x14ac:dyDescent="0.45">
      <c r="B30" s="38" t="s">
        <v>25</v>
      </c>
      <c r="C30" s="22"/>
      <c r="D30" s="4">
        <v>4</v>
      </c>
      <c r="E30" s="4" t="s">
        <v>26</v>
      </c>
      <c r="F30" s="26"/>
      <c r="G30" s="18"/>
      <c r="H30" s="25"/>
      <c r="J30" s="54"/>
      <c r="K30" s="54"/>
      <c r="L30" s="54"/>
      <c r="M30" s="54"/>
    </row>
    <row r="31" spans="2:18" s="4" customFormat="1" ht="13.9" customHeight="1" thickTop="1" x14ac:dyDescent="0.4">
      <c r="B31" s="112" t="s">
        <v>60</v>
      </c>
      <c r="C31" s="114" t="s">
        <v>63</v>
      </c>
      <c r="D31" s="6" t="s">
        <v>0</v>
      </c>
      <c r="E31" s="71">
        <v>50</v>
      </c>
      <c r="F31" s="107" t="s">
        <v>37</v>
      </c>
      <c r="G31" s="108"/>
      <c r="H31" s="108"/>
      <c r="I31" s="108"/>
      <c r="J31" s="77">
        <v>49020</v>
      </c>
      <c r="K31" s="54"/>
      <c r="L31" s="54"/>
      <c r="M31" s="54"/>
    </row>
    <row r="32" spans="2:18" s="4" customFormat="1" ht="13.9" customHeight="1" thickBot="1" x14ac:dyDescent="0.45">
      <c r="B32" s="113"/>
      <c r="C32" s="115"/>
      <c r="D32" s="35" t="s">
        <v>32</v>
      </c>
      <c r="E32" s="72">
        <f>SUM(E14:E23)</f>
        <v>55</v>
      </c>
      <c r="F32" s="78" t="s">
        <v>34</v>
      </c>
      <c r="G32" s="79">
        <v>4</v>
      </c>
      <c r="H32" s="80" t="s">
        <v>35</v>
      </c>
      <c r="I32" s="81">
        <v>3</v>
      </c>
      <c r="J32" s="82">
        <v>6130</v>
      </c>
      <c r="K32" s="54"/>
      <c r="L32" s="54"/>
      <c r="M32" s="54"/>
    </row>
    <row r="33" spans="2:19" s="4" customFormat="1" ht="13.9" customHeight="1" thickTop="1" x14ac:dyDescent="0.4">
      <c r="B33" s="6" t="s">
        <v>56</v>
      </c>
      <c r="C33" s="109" t="s">
        <v>2</v>
      </c>
      <c r="D33" s="109"/>
      <c r="E33" s="7" t="s">
        <v>3</v>
      </c>
      <c r="F33" s="73" t="s">
        <v>4</v>
      </c>
      <c r="G33" s="74" t="s">
        <v>5</v>
      </c>
      <c r="H33" s="74" t="s">
        <v>6</v>
      </c>
      <c r="I33" s="75" t="s">
        <v>68</v>
      </c>
      <c r="J33" s="76" t="s">
        <v>67</v>
      </c>
      <c r="K33" s="55" t="s">
        <v>66</v>
      </c>
      <c r="L33" s="55" t="s">
        <v>69</v>
      </c>
      <c r="M33" s="56" t="s">
        <v>27</v>
      </c>
      <c r="O33" s="9"/>
      <c r="P33" s="24"/>
      <c r="Q33" s="24"/>
      <c r="R33" s="24"/>
    </row>
    <row r="34" spans="2:19" s="4" customFormat="1" ht="13.9" customHeight="1" x14ac:dyDescent="0.4">
      <c r="B34" s="110" t="s">
        <v>1</v>
      </c>
      <c r="C34" s="111" t="s">
        <v>7</v>
      </c>
      <c r="D34" s="111"/>
      <c r="E34" s="5">
        <v>650</v>
      </c>
      <c r="F34" s="13">
        <v>12</v>
      </c>
      <c r="G34" s="12">
        <v>6</v>
      </c>
      <c r="H34" s="14">
        <v>3.1</v>
      </c>
      <c r="I34" s="57">
        <f>+E14</f>
        <v>15</v>
      </c>
      <c r="J34" s="62">
        <f>+E34*F34*I34</f>
        <v>117000</v>
      </c>
      <c r="K34" s="62">
        <f>+E34*G34*I34</f>
        <v>58500</v>
      </c>
      <c r="L34" s="62">
        <f>+E34*H34*I34</f>
        <v>30225</v>
      </c>
      <c r="M34" s="63">
        <f>+J31*G32+J32*I32</f>
        <v>214470</v>
      </c>
      <c r="O34" s="20"/>
      <c r="P34" s="21"/>
      <c r="Q34" s="21"/>
      <c r="R34" s="8"/>
    </row>
    <row r="35" spans="2:19" s="4" customFormat="1" ht="13.9" customHeight="1" x14ac:dyDescent="0.4">
      <c r="B35" s="110"/>
      <c r="C35" s="111" t="s">
        <v>8</v>
      </c>
      <c r="D35" s="111"/>
      <c r="E35" s="5">
        <v>720</v>
      </c>
      <c r="F35" s="11">
        <f t="shared" ref="F35:F59" si="1">+$F$34</f>
        <v>12</v>
      </c>
      <c r="G35" s="10">
        <f t="shared" ref="G35:G59" si="2">+$G$34</f>
        <v>6</v>
      </c>
      <c r="H35" s="14">
        <v>3.1</v>
      </c>
      <c r="I35" s="57">
        <f t="shared" ref="I35:I43" si="3">+E15</f>
        <v>11</v>
      </c>
      <c r="J35" s="62">
        <f t="shared" ref="J35:J46" si="4">+E35*F35*I35</f>
        <v>95040</v>
      </c>
      <c r="K35" s="62">
        <f t="shared" ref="K35:K46" si="5">+E35*G35*I35</f>
        <v>47520</v>
      </c>
      <c r="L35" s="62">
        <f t="shared" ref="L35:L46" si="6">+E35*H35*I35</f>
        <v>24552</v>
      </c>
      <c r="M35" s="64"/>
      <c r="O35" s="20"/>
      <c r="P35" s="21"/>
      <c r="Q35" s="21"/>
      <c r="R35" s="8"/>
    </row>
    <row r="36" spans="2:19" s="4" customFormat="1" ht="13.9" customHeight="1" x14ac:dyDescent="0.4">
      <c r="B36" s="110"/>
      <c r="C36" s="111" t="s">
        <v>23</v>
      </c>
      <c r="D36" s="111"/>
      <c r="E36" s="5">
        <v>1260</v>
      </c>
      <c r="F36" s="11">
        <f t="shared" si="1"/>
        <v>12</v>
      </c>
      <c r="G36" s="10">
        <f t="shared" si="2"/>
        <v>6</v>
      </c>
      <c r="H36" s="14">
        <v>3.1</v>
      </c>
      <c r="I36" s="57">
        <f t="shared" si="3"/>
        <v>9</v>
      </c>
      <c r="J36" s="62">
        <f t="shared" si="4"/>
        <v>136080</v>
      </c>
      <c r="K36" s="62">
        <f t="shared" si="5"/>
        <v>68040</v>
      </c>
      <c r="L36" s="62">
        <f t="shared" si="6"/>
        <v>35154</v>
      </c>
      <c r="M36" s="64"/>
      <c r="O36" s="20"/>
      <c r="P36" s="21"/>
      <c r="Q36" s="21"/>
      <c r="R36" s="8"/>
    </row>
    <row r="37" spans="2:19" s="4" customFormat="1" ht="13.9" customHeight="1" x14ac:dyDescent="0.4">
      <c r="B37" s="110"/>
      <c r="C37" s="111" t="s">
        <v>24</v>
      </c>
      <c r="D37" s="111"/>
      <c r="E37" s="5">
        <v>1260</v>
      </c>
      <c r="F37" s="11">
        <f t="shared" si="1"/>
        <v>12</v>
      </c>
      <c r="G37" s="10">
        <f t="shared" si="2"/>
        <v>6</v>
      </c>
      <c r="H37" s="14">
        <v>3.1</v>
      </c>
      <c r="I37" s="57">
        <f t="shared" si="3"/>
        <v>7</v>
      </c>
      <c r="J37" s="62">
        <f t="shared" si="4"/>
        <v>105840</v>
      </c>
      <c r="K37" s="62">
        <f t="shared" si="5"/>
        <v>52920</v>
      </c>
      <c r="L37" s="62">
        <f t="shared" si="6"/>
        <v>27342</v>
      </c>
      <c r="M37" s="64"/>
      <c r="O37" s="20"/>
      <c r="P37" s="21"/>
      <c r="Q37" s="21"/>
      <c r="R37" s="8"/>
    </row>
    <row r="38" spans="2:19" s="4" customFormat="1" ht="13.9" customHeight="1" x14ac:dyDescent="0.4">
      <c r="B38" s="110"/>
      <c r="C38" s="111" t="s">
        <v>9</v>
      </c>
      <c r="D38" s="111"/>
      <c r="E38" s="5">
        <v>2030</v>
      </c>
      <c r="F38" s="11">
        <f t="shared" si="1"/>
        <v>12</v>
      </c>
      <c r="G38" s="10">
        <f t="shared" si="2"/>
        <v>6</v>
      </c>
      <c r="H38" s="14">
        <v>3.1</v>
      </c>
      <c r="I38" s="57">
        <f t="shared" si="3"/>
        <v>2</v>
      </c>
      <c r="J38" s="62">
        <f t="shared" si="4"/>
        <v>48720</v>
      </c>
      <c r="K38" s="62">
        <f t="shared" si="5"/>
        <v>24360</v>
      </c>
      <c r="L38" s="62">
        <f t="shared" si="6"/>
        <v>12586</v>
      </c>
      <c r="M38" s="64"/>
      <c r="O38" s="22"/>
      <c r="P38" s="21"/>
      <c r="Q38" s="21"/>
      <c r="R38" s="8"/>
    </row>
    <row r="39" spans="2:19" s="4" customFormat="1" ht="13.9" customHeight="1" x14ac:dyDescent="0.4">
      <c r="B39" s="110" t="s">
        <v>10</v>
      </c>
      <c r="C39" s="111" t="s">
        <v>7</v>
      </c>
      <c r="D39" s="111"/>
      <c r="E39" s="5">
        <v>550</v>
      </c>
      <c r="F39" s="11">
        <f t="shared" si="1"/>
        <v>12</v>
      </c>
      <c r="G39" s="10">
        <f t="shared" si="2"/>
        <v>6</v>
      </c>
      <c r="H39" s="14">
        <v>3</v>
      </c>
      <c r="I39" s="57">
        <f t="shared" si="3"/>
        <v>0</v>
      </c>
      <c r="J39" s="62">
        <f t="shared" si="4"/>
        <v>0</v>
      </c>
      <c r="K39" s="62">
        <f t="shared" si="5"/>
        <v>0</v>
      </c>
      <c r="L39" s="62">
        <f t="shared" si="6"/>
        <v>0</v>
      </c>
      <c r="M39" s="64"/>
      <c r="O39" s="20"/>
      <c r="P39" s="21"/>
      <c r="Q39" s="21"/>
      <c r="R39" s="8"/>
    </row>
    <row r="40" spans="2:19" s="4" customFormat="1" ht="13.9" customHeight="1" x14ac:dyDescent="0.4">
      <c r="B40" s="110"/>
      <c r="C40" s="111" t="s">
        <v>8</v>
      </c>
      <c r="D40" s="111"/>
      <c r="E40" s="5">
        <v>620</v>
      </c>
      <c r="F40" s="11">
        <f t="shared" si="1"/>
        <v>12</v>
      </c>
      <c r="G40" s="10">
        <f t="shared" si="2"/>
        <v>6</v>
      </c>
      <c r="H40" s="14">
        <v>3</v>
      </c>
      <c r="I40" s="57">
        <f t="shared" si="3"/>
        <v>3</v>
      </c>
      <c r="J40" s="62">
        <f t="shared" si="4"/>
        <v>22320</v>
      </c>
      <c r="K40" s="62">
        <f t="shared" si="5"/>
        <v>11160</v>
      </c>
      <c r="L40" s="62">
        <f t="shared" si="6"/>
        <v>5580</v>
      </c>
      <c r="M40" s="64"/>
      <c r="O40" s="20"/>
      <c r="P40" s="21"/>
      <c r="Q40" s="21"/>
      <c r="R40" s="8"/>
    </row>
    <row r="41" spans="2:19" s="4" customFormat="1" ht="13.9" customHeight="1" x14ac:dyDescent="0.4">
      <c r="B41" s="110"/>
      <c r="C41" s="111" t="s">
        <v>23</v>
      </c>
      <c r="D41" s="111"/>
      <c r="E41" s="5">
        <v>1150</v>
      </c>
      <c r="F41" s="11">
        <f t="shared" si="1"/>
        <v>12</v>
      </c>
      <c r="G41" s="10">
        <f t="shared" si="2"/>
        <v>6</v>
      </c>
      <c r="H41" s="14">
        <v>3.1</v>
      </c>
      <c r="I41" s="57">
        <f t="shared" si="3"/>
        <v>3</v>
      </c>
      <c r="J41" s="62">
        <f t="shared" si="4"/>
        <v>41400</v>
      </c>
      <c r="K41" s="62">
        <f t="shared" si="5"/>
        <v>20700</v>
      </c>
      <c r="L41" s="62">
        <f t="shared" si="6"/>
        <v>10695</v>
      </c>
      <c r="M41" s="64"/>
      <c r="O41" s="20"/>
      <c r="P41" s="21"/>
      <c r="Q41" s="21"/>
      <c r="R41" s="8"/>
    </row>
    <row r="42" spans="2:19" s="4" customFormat="1" ht="13.9" customHeight="1" x14ac:dyDescent="0.4">
      <c r="B42" s="110"/>
      <c r="C42" s="111" t="s">
        <v>24</v>
      </c>
      <c r="D42" s="111"/>
      <c r="E42" s="5">
        <v>1150</v>
      </c>
      <c r="F42" s="11">
        <f t="shared" si="1"/>
        <v>12</v>
      </c>
      <c r="G42" s="10">
        <f t="shared" si="2"/>
        <v>6</v>
      </c>
      <c r="H42" s="14">
        <v>3.1</v>
      </c>
      <c r="I42" s="57">
        <f t="shared" si="3"/>
        <v>2</v>
      </c>
      <c r="J42" s="62">
        <f t="shared" si="4"/>
        <v>27600</v>
      </c>
      <c r="K42" s="62">
        <f t="shared" si="5"/>
        <v>13800</v>
      </c>
      <c r="L42" s="62">
        <f t="shared" si="6"/>
        <v>7130</v>
      </c>
      <c r="M42" s="64"/>
      <c r="O42" s="20"/>
      <c r="P42" s="21"/>
      <c r="Q42" s="21"/>
      <c r="R42" s="8"/>
    </row>
    <row r="43" spans="2:19" s="4" customFormat="1" ht="13.9" customHeight="1" x14ac:dyDescent="0.4">
      <c r="B43" s="110"/>
      <c r="C43" s="111" t="s">
        <v>9</v>
      </c>
      <c r="D43" s="111"/>
      <c r="E43" s="5">
        <v>1920</v>
      </c>
      <c r="F43" s="11">
        <f t="shared" si="1"/>
        <v>12</v>
      </c>
      <c r="G43" s="10">
        <f t="shared" si="2"/>
        <v>6</v>
      </c>
      <c r="H43" s="14">
        <v>3.1</v>
      </c>
      <c r="I43" s="57">
        <f t="shared" si="3"/>
        <v>3</v>
      </c>
      <c r="J43" s="62">
        <f t="shared" si="4"/>
        <v>69120</v>
      </c>
      <c r="K43" s="62">
        <f t="shared" si="5"/>
        <v>34560</v>
      </c>
      <c r="L43" s="62">
        <f t="shared" si="6"/>
        <v>17856</v>
      </c>
      <c r="M43" s="64"/>
      <c r="O43" s="22"/>
      <c r="P43" s="21"/>
      <c r="Q43" s="21"/>
      <c r="R43" s="8"/>
    </row>
    <row r="44" spans="2:19" s="4" customFormat="1" ht="13.9" customHeight="1" x14ac:dyDescent="0.4">
      <c r="B44" s="118" t="s">
        <v>12</v>
      </c>
      <c r="C44" s="118"/>
      <c r="D44" s="118"/>
      <c r="E44" s="5">
        <v>30</v>
      </c>
      <c r="F44" s="11">
        <f t="shared" si="1"/>
        <v>12</v>
      </c>
      <c r="G44" s="10">
        <f t="shared" si="2"/>
        <v>6</v>
      </c>
      <c r="H44" s="14">
        <v>3.7</v>
      </c>
      <c r="I44" s="58">
        <f>+I34+I39</f>
        <v>15</v>
      </c>
      <c r="J44" s="62">
        <f t="shared" si="4"/>
        <v>5400</v>
      </c>
      <c r="K44" s="62">
        <f t="shared" si="5"/>
        <v>2700</v>
      </c>
      <c r="L44" s="62">
        <f t="shared" si="6"/>
        <v>1665</v>
      </c>
      <c r="M44" s="64"/>
      <c r="O44" s="9"/>
      <c r="P44" s="24"/>
      <c r="Q44" s="24"/>
      <c r="R44" s="8"/>
    </row>
    <row r="45" spans="2:19" s="4" customFormat="1" ht="13.9" customHeight="1" x14ac:dyDescent="0.4">
      <c r="B45" s="118" t="s">
        <v>11</v>
      </c>
      <c r="C45" s="118"/>
      <c r="D45" s="118"/>
      <c r="E45" s="5">
        <v>70</v>
      </c>
      <c r="F45" s="11">
        <f t="shared" si="1"/>
        <v>12</v>
      </c>
      <c r="G45" s="10">
        <f t="shared" si="2"/>
        <v>6</v>
      </c>
      <c r="H45" s="14">
        <v>3.2</v>
      </c>
      <c r="I45" s="59">
        <f>+I35+I40</f>
        <v>14</v>
      </c>
      <c r="J45" s="62">
        <f t="shared" si="4"/>
        <v>11760</v>
      </c>
      <c r="K45" s="62">
        <f t="shared" si="5"/>
        <v>5880</v>
      </c>
      <c r="L45" s="62">
        <f t="shared" si="6"/>
        <v>3136</v>
      </c>
      <c r="M45" s="64"/>
    </row>
    <row r="46" spans="2:19" s="4" customFormat="1" ht="13.9" customHeight="1" x14ac:dyDescent="0.4">
      <c r="B46" s="118" t="s">
        <v>13</v>
      </c>
      <c r="C46" s="118"/>
      <c r="D46" s="118"/>
      <c r="E46" s="5">
        <v>0</v>
      </c>
      <c r="F46" s="11">
        <f t="shared" si="1"/>
        <v>12</v>
      </c>
      <c r="G46" s="10">
        <f t="shared" si="2"/>
        <v>6</v>
      </c>
      <c r="H46" s="14">
        <v>2.6</v>
      </c>
      <c r="I46" s="59">
        <f>+I37+I42</f>
        <v>9</v>
      </c>
      <c r="J46" s="62">
        <f t="shared" si="4"/>
        <v>0</v>
      </c>
      <c r="K46" s="62">
        <f t="shared" si="5"/>
        <v>0</v>
      </c>
      <c r="L46" s="62">
        <f t="shared" si="6"/>
        <v>0</v>
      </c>
      <c r="M46" s="64"/>
    </row>
    <row r="47" spans="2:19" s="4" customFormat="1" ht="13.9" customHeight="1" x14ac:dyDescent="0.4">
      <c r="B47" s="118" t="s">
        <v>14</v>
      </c>
      <c r="C47" s="118"/>
      <c r="D47" s="118"/>
      <c r="E47" s="83">
        <v>2640</v>
      </c>
      <c r="F47" s="11">
        <f t="shared" si="1"/>
        <v>12</v>
      </c>
      <c r="G47" s="10">
        <f t="shared" si="2"/>
        <v>6</v>
      </c>
      <c r="H47" s="14">
        <v>2.1</v>
      </c>
      <c r="I47" s="59"/>
      <c r="J47" s="65">
        <f>ROUNDDOWN(E47*F47,-1)</f>
        <v>31680</v>
      </c>
      <c r="K47" s="65">
        <f>ROUNDDOWN(E47*G47,-1)</f>
        <v>15840</v>
      </c>
      <c r="L47" s="65">
        <f>ROUNDDOWN(E47*H47,-1)</f>
        <v>5540</v>
      </c>
      <c r="M47" s="64"/>
      <c r="O47" s="53"/>
      <c r="P47" s="53"/>
      <c r="Q47" s="53"/>
      <c r="R47" s="53"/>
      <c r="S47" s="53"/>
    </row>
    <row r="48" spans="2:19" s="4" customFormat="1" ht="13.9" customHeight="1" x14ac:dyDescent="0.4">
      <c r="B48" s="118" t="s">
        <v>15</v>
      </c>
      <c r="C48" s="118"/>
      <c r="D48" s="118"/>
      <c r="E48" s="83">
        <v>0</v>
      </c>
      <c r="F48" s="11">
        <f t="shared" si="1"/>
        <v>12</v>
      </c>
      <c r="G48" s="10">
        <f t="shared" si="2"/>
        <v>6</v>
      </c>
      <c r="H48" s="14">
        <v>2.6</v>
      </c>
      <c r="I48" s="59"/>
      <c r="J48" s="65">
        <f t="shared" ref="J48:J59" si="7">ROUNDDOWN(E48*F48,-1)</f>
        <v>0</v>
      </c>
      <c r="K48" s="65">
        <f t="shared" ref="K48:K59" si="8">ROUNDDOWN(E48*G48,-1)</f>
        <v>0</v>
      </c>
      <c r="L48" s="65">
        <f t="shared" ref="L48:L59" si="9">ROUNDDOWN(E48*H48,-1)</f>
        <v>0</v>
      </c>
      <c r="M48" s="64"/>
      <c r="O48" s="119"/>
      <c r="P48" s="119"/>
      <c r="Q48" s="119"/>
      <c r="R48" s="119"/>
      <c r="S48" s="119"/>
    </row>
    <row r="49" spans="2:19" s="4" customFormat="1" ht="13.9" customHeight="1" x14ac:dyDescent="0.4">
      <c r="B49" s="118" t="s">
        <v>16</v>
      </c>
      <c r="C49" s="118"/>
      <c r="D49" s="118"/>
      <c r="E49" s="83">
        <v>0</v>
      </c>
      <c r="F49" s="11">
        <f t="shared" si="1"/>
        <v>12</v>
      </c>
      <c r="G49" s="10">
        <f t="shared" si="2"/>
        <v>6</v>
      </c>
      <c r="H49" s="14">
        <v>3</v>
      </c>
      <c r="I49" s="59"/>
      <c r="J49" s="65">
        <f t="shared" si="7"/>
        <v>0</v>
      </c>
      <c r="K49" s="65">
        <f t="shared" si="8"/>
        <v>0</v>
      </c>
      <c r="L49" s="65">
        <f t="shared" si="9"/>
        <v>0</v>
      </c>
      <c r="M49" s="64"/>
      <c r="O49" s="119"/>
      <c r="P49" s="119"/>
      <c r="Q49" s="119"/>
      <c r="R49" s="119"/>
      <c r="S49" s="119"/>
    </row>
    <row r="50" spans="2:19" s="4" customFormat="1" ht="13.9" customHeight="1" x14ac:dyDescent="0.4">
      <c r="B50" s="118" t="s">
        <v>17</v>
      </c>
      <c r="C50" s="118"/>
      <c r="D50" s="118"/>
      <c r="E50" s="83">
        <v>0</v>
      </c>
      <c r="F50" s="11">
        <f t="shared" si="1"/>
        <v>12</v>
      </c>
      <c r="G50" s="10">
        <f t="shared" si="2"/>
        <v>6</v>
      </c>
      <c r="H50" s="14">
        <v>3</v>
      </c>
      <c r="I50" s="59"/>
      <c r="J50" s="65">
        <f t="shared" si="7"/>
        <v>0</v>
      </c>
      <c r="K50" s="65">
        <f t="shared" si="8"/>
        <v>0</v>
      </c>
      <c r="L50" s="65">
        <f t="shared" si="9"/>
        <v>0</v>
      </c>
      <c r="M50" s="64"/>
      <c r="O50" s="119"/>
      <c r="P50" s="119"/>
      <c r="Q50" s="119"/>
      <c r="R50" s="119"/>
      <c r="S50" s="119"/>
    </row>
    <row r="51" spans="2:19" s="4" customFormat="1" ht="13.9" customHeight="1" x14ac:dyDescent="0.4">
      <c r="B51" s="118" t="s">
        <v>18</v>
      </c>
      <c r="C51" s="118"/>
      <c r="D51" s="118"/>
      <c r="E51" s="83">
        <v>2690</v>
      </c>
      <c r="F51" s="11">
        <f t="shared" si="1"/>
        <v>12</v>
      </c>
      <c r="G51" s="10">
        <f t="shared" si="2"/>
        <v>6</v>
      </c>
      <c r="H51" s="14">
        <v>4.9000000000000004</v>
      </c>
      <c r="I51" s="60"/>
      <c r="J51" s="65">
        <f t="shared" si="7"/>
        <v>32280</v>
      </c>
      <c r="K51" s="65">
        <f t="shared" si="8"/>
        <v>16140</v>
      </c>
      <c r="L51" s="65">
        <f t="shared" si="9"/>
        <v>13180</v>
      </c>
      <c r="M51" s="64"/>
      <c r="O51" s="119"/>
      <c r="P51" s="119"/>
      <c r="Q51" s="119"/>
      <c r="R51" s="119"/>
      <c r="S51" s="119"/>
    </row>
    <row r="52" spans="2:19" s="4" customFormat="1" ht="13.9" customHeight="1" x14ac:dyDescent="0.4">
      <c r="B52" s="133" t="s">
        <v>61</v>
      </c>
      <c r="C52" s="116" t="s">
        <v>50</v>
      </c>
      <c r="D52" s="117"/>
      <c r="E52" s="83">
        <v>0</v>
      </c>
      <c r="F52" s="11">
        <f t="shared" si="1"/>
        <v>12</v>
      </c>
      <c r="G52" s="10">
        <f t="shared" si="2"/>
        <v>6</v>
      </c>
      <c r="H52" s="14">
        <v>8.5</v>
      </c>
      <c r="I52" s="60"/>
      <c r="J52" s="65">
        <f t="shared" si="7"/>
        <v>0</v>
      </c>
      <c r="K52" s="65">
        <f t="shared" si="8"/>
        <v>0</v>
      </c>
      <c r="L52" s="65">
        <f t="shared" si="9"/>
        <v>0</v>
      </c>
      <c r="M52" s="64"/>
      <c r="O52" s="119"/>
      <c r="P52" s="119"/>
      <c r="Q52" s="119"/>
      <c r="R52" s="119"/>
      <c r="S52" s="119"/>
    </row>
    <row r="53" spans="2:19" s="4" customFormat="1" ht="13.9" customHeight="1" x14ac:dyDescent="0.4">
      <c r="B53" s="134"/>
      <c r="C53" s="116" t="s">
        <v>51</v>
      </c>
      <c r="D53" s="117"/>
      <c r="E53" s="83">
        <v>340</v>
      </c>
      <c r="F53" s="11">
        <f t="shared" si="1"/>
        <v>12</v>
      </c>
      <c r="G53" s="10">
        <f t="shared" si="2"/>
        <v>6</v>
      </c>
      <c r="H53" s="14">
        <v>9.6999999999999993</v>
      </c>
      <c r="I53" s="60"/>
      <c r="J53" s="65">
        <f t="shared" si="7"/>
        <v>4080</v>
      </c>
      <c r="K53" s="65">
        <f t="shared" si="8"/>
        <v>2040</v>
      </c>
      <c r="L53" s="65">
        <f t="shared" si="9"/>
        <v>3290</v>
      </c>
      <c r="M53" s="64"/>
      <c r="O53" s="119"/>
      <c r="P53" s="119"/>
      <c r="Q53" s="119"/>
      <c r="R53" s="119"/>
      <c r="S53" s="119"/>
    </row>
    <row r="54" spans="2:19" s="4" customFormat="1" ht="13.9" customHeight="1" x14ac:dyDescent="0.4">
      <c r="B54" s="118" t="s">
        <v>19</v>
      </c>
      <c r="C54" s="118"/>
      <c r="D54" s="118"/>
      <c r="E54" s="83">
        <v>480</v>
      </c>
      <c r="F54" s="11">
        <f t="shared" si="1"/>
        <v>12</v>
      </c>
      <c r="G54" s="10">
        <f t="shared" si="2"/>
        <v>6</v>
      </c>
      <c r="H54" s="14">
        <v>9.1999999999999993</v>
      </c>
      <c r="I54" s="60"/>
      <c r="J54" s="65">
        <f t="shared" si="7"/>
        <v>5760</v>
      </c>
      <c r="K54" s="65">
        <f t="shared" si="8"/>
        <v>2880</v>
      </c>
      <c r="L54" s="65">
        <f t="shared" si="9"/>
        <v>4410</v>
      </c>
      <c r="M54" s="64"/>
      <c r="O54" s="119"/>
      <c r="P54" s="119"/>
      <c r="Q54" s="119"/>
      <c r="R54" s="119"/>
      <c r="S54" s="119"/>
    </row>
    <row r="55" spans="2:19" s="4" customFormat="1" ht="13.9" customHeight="1" x14ac:dyDescent="0.4">
      <c r="B55" s="112" t="s">
        <v>62</v>
      </c>
      <c r="C55" s="116" t="s">
        <v>52</v>
      </c>
      <c r="D55" s="117"/>
      <c r="E55" s="83">
        <v>790</v>
      </c>
      <c r="F55" s="11">
        <f t="shared" si="1"/>
        <v>12</v>
      </c>
      <c r="G55" s="10">
        <f t="shared" si="2"/>
        <v>6</v>
      </c>
      <c r="H55" s="14">
        <v>8.4</v>
      </c>
      <c r="I55" s="60"/>
      <c r="J55" s="65">
        <f t="shared" si="7"/>
        <v>9480</v>
      </c>
      <c r="K55" s="65">
        <f t="shared" si="8"/>
        <v>4740</v>
      </c>
      <c r="L55" s="65">
        <f t="shared" si="9"/>
        <v>6630</v>
      </c>
      <c r="M55" s="64"/>
      <c r="O55" s="119"/>
      <c r="P55" s="119"/>
      <c r="Q55" s="119"/>
      <c r="R55" s="119"/>
      <c r="S55" s="119"/>
    </row>
    <row r="56" spans="2:19" s="4" customFormat="1" ht="13.9" customHeight="1" x14ac:dyDescent="0.4">
      <c r="B56" s="113"/>
      <c r="C56" s="116" t="s">
        <v>53</v>
      </c>
      <c r="D56" s="117"/>
      <c r="E56" s="83">
        <v>0</v>
      </c>
      <c r="F56" s="11">
        <f t="shared" si="1"/>
        <v>12</v>
      </c>
      <c r="G56" s="10">
        <f t="shared" si="2"/>
        <v>6</v>
      </c>
      <c r="H56" s="14">
        <v>0</v>
      </c>
      <c r="I56" s="60"/>
      <c r="J56" s="65">
        <f t="shared" si="7"/>
        <v>0</v>
      </c>
      <c r="K56" s="65">
        <f t="shared" si="8"/>
        <v>0</v>
      </c>
      <c r="L56" s="65">
        <f t="shared" si="9"/>
        <v>0</v>
      </c>
      <c r="M56" s="64"/>
    </row>
    <row r="57" spans="2:19" s="4" customFormat="1" ht="13.9" customHeight="1" x14ac:dyDescent="0.4">
      <c r="B57" s="127" t="s">
        <v>28</v>
      </c>
      <c r="C57" s="127"/>
      <c r="D57" s="127"/>
      <c r="E57" s="5"/>
      <c r="F57" s="11">
        <f t="shared" si="1"/>
        <v>12</v>
      </c>
      <c r="G57" s="10">
        <f t="shared" si="2"/>
        <v>6</v>
      </c>
      <c r="H57" s="14"/>
      <c r="I57" s="60"/>
      <c r="J57" s="65">
        <f t="shared" si="7"/>
        <v>0</v>
      </c>
      <c r="K57" s="65">
        <f t="shared" si="8"/>
        <v>0</v>
      </c>
      <c r="L57" s="65">
        <f t="shared" si="9"/>
        <v>0</v>
      </c>
      <c r="M57" s="64"/>
    </row>
    <row r="58" spans="2:19" s="4" customFormat="1" ht="13.9" customHeight="1" x14ac:dyDescent="0.4">
      <c r="B58" s="127" t="s">
        <v>28</v>
      </c>
      <c r="C58" s="127"/>
      <c r="D58" s="127"/>
      <c r="E58" s="5"/>
      <c r="F58" s="11">
        <f t="shared" si="1"/>
        <v>12</v>
      </c>
      <c r="G58" s="10">
        <f t="shared" si="2"/>
        <v>6</v>
      </c>
      <c r="H58" s="14"/>
      <c r="I58" s="60"/>
      <c r="J58" s="65">
        <f t="shared" si="7"/>
        <v>0</v>
      </c>
      <c r="K58" s="65">
        <f t="shared" si="8"/>
        <v>0</v>
      </c>
      <c r="L58" s="65">
        <f t="shared" si="9"/>
        <v>0</v>
      </c>
      <c r="M58" s="64"/>
    </row>
    <row r="59" spans="2:19" s="4" customFormat="1" ht="13.9" customHeight="1" x14ac:dyDescent="0.4">
      <c r="B59" s="127" t="s">
        <v>28</v>
      </c>
      <c r="C59" s="127"/>
      <c r="D59" s="127"/>
      <c r="E59" s="5"/>
      <c r="F59" s="11">
        <f t="shared" si="1"/>
        <v>12</v>
      </c>
      <c r="G59" s="10">
        <f t="shared" si="2"/>
        <v>6</v>
      </c>
      <c r="H59" s="14"/>
      <c r="I59" s="60"/>
      <c r="J59" s="65">
        <f t="shared" si="7"/>
        <v>0</v>
      </c>
      <c r="K59" s="65">
        <f t="shared" si="8"/>
        <v>0</v>
      </c>
      <c r="L59" s="65">
        <f t="shared" si="9"/>
        <v>0</v>
      </c>
      <c r="M59" s="66"/>
    </row>
    <row r="60" spans="2:19" s="4" customFormat="1" ht="13.9" customHeight="1" x14ac:dyDescent="0.4">
      <c r="E60" s="54"/>
      <c r="F60" s="54"/>
      <c r="J60" s="69">
        <f>SUM(J34:J59)</f>
        <v>763560</v>
      </c>
      <c r="K60" s="69">
        <f t="shared" ref="K60:M60" si="10">SUM(K34:K59)</f>
        <v>381780</v>
      </c>
      <c r="L60" s="69">
        <f t="shared" si="10"/>
        <v>208971</v>
      </c>
      <c r="M60" s="67">
        <f t="shared" si="10"/>
        <v>214470</v>
      </c>
      <c r="O60" s="128"/>
      <c r="P60" s="129"/>
      <c r="Q60" s="129"/>
      <c r="R60" s="129"/>
      <c r="S60" s="129"/>
    </row>
    <row r="61" spans="2:19" s="4" customFormat="1" ht="13.9" customHeight="1" x14ac:dyDescent="0.4">
      <c r="B61" s="121" t="s">
        <v>65</v>
      </c>
      <c r="C61" s="122"/>
      <c r="D61" s="122"/>
      <c r="E61" s="122"/>
      <c r="F61" s="122"/>
      <c r="G61" s="122"/>
      <c r="H61" s="123"/>
      <c r="J61" s="69">
        <f>+J60</f>
        <v>763560</v>
      </c>
      <c r="K61" s="130">
        <f>+K60+L60</f>
        <v>590751</v>
      </c>
      <c r="L61" s="130"/>
      <c r="M61" s="67">
        <f>+M60</f>
        <v>214470</v>
      </c>
      <c r="O61" s="129"/>
      <c r="P61" s="129"/>
      <c r="Q61" s="129"/>
      <c r="R61" s="129"/>
      <c r="S61" s="129"/>
    </row>
    <row r="62" spans="2:19" s="4" customFormat="1" ht="13.9" customHeight="1" x14ac:dyDescent="0.4">
      <c r="B62" s="124"/>
      <c r="C62" s="125"/>
      <c r="D62" s="125"/>
      <c r="E62" s="125"/>
      <c r="F62" s="125"/>
      <c r="G62" s="125"/>
      <c r="H62" s="126"/>
      <c r="J62" s="67">
        <f>+J61</f>
        <v>763560</v>
      </c>
      <c r="K62" s="131">
        <f>+K61+M61</f>
        <v>805221</v>
      </c>
      <c r="L62" s="131"/>
      <c r="M62" s="131"/>
      <c r="O62" s="132"/>
      <c r="P62" s="132"/>
      <c r="Q62" s="132"/>
      <c r="R62" s="132"/>
      <c r="S62" s="132"/>
    </row>
    <row r="63" spans="2:19" s="4" customFormat="1" ht="34.15" customHeight="1" x14ac:dyDescent="0.4">
      <c r="E63" s="54"/>
      <c r="F63" s="54"/>
      <c r="J63" s="54"/>
      <c r="K63" s="120" t="s">
        <v>64</v>
      </c>
      <c r="L63" s="120"/>
      <c r="M63" s="61">
        <f>+K62/2</f>
        <v>402610.5</v>
      </c>
    </row>
    <row r="64" spans="2:19" x14ac:dyDescent="0.4">
      <c r="E64" s="2"/>
      <c r="F64" s="2"/>
      <c r="J64" s="2"/>
      <c r="K64" s="2"/>
      <c r="L64" s="2"/>
      <c r="M64" s="2"/>
    </row>
    <row r="65" spans="5:13" x14ac:dyDescent="0.4">
      <c r="E65" s="2"/>
      <c r="F65" s="2"/>
      <c r="J65" s="2"/>
      <c r="K65" s="2"/>
      <c r="L65" s="2"/>
      <c r="M65" s="2"/>
    </row>
    <row r="66" spans="5:13" x14ac:dyDescent="0.4">
      <c r="E66" s="2"/>
      <c r="F66" s="2"/>
      <c r="J66" s="2"/>
      <c r="K66" s="2"/>
      <c r="L66" s="2"/>
      <c r="M66" s="2"/>
    </row>
    <row r="67" spans="5:13" x14ac:dyDescent="0.4">
      <c r="E67" s="2"/>
      <c r="F67" s="2"/>
      <c r="J67" s="2"/>
      <c r="K67" s="2"/>
      <c r="L67" s="2"/>
      <c r="M67" s="2"/>
    </row>
    <row r="68" spans="5:13" x14ac:dyDescent="0.4">
      <c r="E68" s="2"/>
      <c r="F68" s="2"/>
      <c r="J68" s="2"/>
      <c r="K68" s="2"/>
      <c r="L68" s="2"/>
      <c r="M68" s="2"/>
    </row>
    <row r="69" spans="5:13" x14ac:dyDescent="0.4">
      <c r="E69" s="2"/>
      <c r="F69" s="2"/>
      <c r="J69" s="2"/>
      <c r="K69" s="2"/>
      <c r="L69" s="2"/>
      <c r="M69" s="2"/>
    </row>
    <row r="70" spans="5:13" x14ac:dyDescent="0.4">
      <c r="E70" s="2"/>
      <c r="F70" s="2"/>
      <c r="J70" s="2"/>
      <c r="K70" s="2"/>
      <c r="L70" s="2"/>
      <c r="M70" s="2"/>
    </row>
    <row r="71" spans="5:13" x14ac:dyDescent="0.4">
      <c r="E71" s="2"/>
      <c r="F71" s="2"/>
      <c r="J71" s="2"/>
      <c r="K71" s="2"/>
      <c r="L71" s="2"/>
      <c r="M71" s="2"/>
    </row>
    <row r="72" spans="5:13" x14ac:dyDescent="0.4">
      <c r="E72" s="2"/>
      <c r="F72" s="2"/>
      <c r="J72" s="2"/>
      <c r="K72" s="2"/>
      <c r="L72" s="2"/>
      <c r="M72" s="2"/>
    </row>
    <row r="73" spans="5:13" x14ac:dyDescent="0.4">
      <c r="E73" s="2"/>
      <c r="F73" s="2"/>
      <c r="J73" s="2"/>
      <c r="K73" s="2"/>
      <c r="L73" s="2"/>
      <c r="M73" s="2"/>
    </row>
    <row r="74" spans="5:13" x14ac:dyDescent="0.4">
      <c r="E74" s="2"/>
      <c r="F74" s="2"/>
      <c r="J74" s="2"/>
      <c r="K74" s="2"/>
      <c r="L74" s="2"/>
      <c r="M74" s="2"/>
    </row>
  </sheetData>
  <mergeCells count="88">
    <mergeCell ref="O48:S55"/>
    <mergeCell ref="K63:L63"/>
    <mergeCell ref="B61:H62"/>
    <mergeCell ref="B57:D57"/>
    <mergeCell ref="B58:D58"/>
    <mergeCell ref="B59:D59"/>
    <mergeCell ref="O60:S61"/>
    <mergeCell ref="K61:L61"/>
    <mergeCell ref="K62:M62"/>
    <mergeCell ref="O62:S62"/>
    <mergeCell ref="B52:B53"/>
    <mergeCell ref="C52:D52"/>
    <mergeCell ref="C53:D53"/>
    <mergeCell ref="B54:D54"/>
    <mergeCell ref="B55:B56"/>
    <mergeCell ref="C55:D55"/>
    <mergeCell ref="C56:D56"/>
    <mergeCell ref="B44:D44"/>
    <mergeCell ref="B45:D45"/>
    <mergeCell ref="B46:D46"/>
    <mergeCell ref="B47:D47"/>
    <mergeCell ref="B48:D48"/>
    <mergeCell ref="B49:D49"/>
    <mergeCell ref="B50:D50"/>
    <mergeCell ref="B51:D51"/>
    <mergeCell ref="B39:B43"/>
    <mergeCell ref="C39:D39"/>
    <mergeCell ref="C40:D40"/>
    <mergeCell ref="C41:D41"/>
    <mergeCell ref="C42:D42"/>
    <mergeCell ref="C43:D43"/>
    <mergeCell ref="O26:P26"/>
    <mergeCell ref="O28:P28"/>
    <mergeCell ref="F31:I31"/>
    <mergeCell ref="C33:D33"/>
    <mergeCell ref="B34:B38"/>
    <mergeCell ref="C34:D34"/>
    <mergeCell ref="C35:D35"/>
    <mergeCell ref="C36:D36"/>
    <mergeCell ref="C37:D37"/>
    <mergeCell ref="C38:D38"/>
    <mergeCell ref="B31:B32"/>
    <mergeCell ref="C31:C32"/>
    <mergeCell ref="C24:D24"/>
    <mergeCell ref="F24:G24"/>
    <mergeCell ref="H24:I24"/>
    <mergeCell ref="B25:D25"/>
    <mergeCell ref="F25:G25"/>
    <mergeCell ref="H25:I25"/>
    <mergeCell ref="B19:B23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H16:I16"/>
    <mergeCell ref="C17:D17"/>
    <mergeCell ref="F17:G17"/>
    <mergeCell ref="H17:I17"/>
    <mergeCell ref="C18:D18"/>
    <mergeCell ref="F18:G18"/>
    <mergeCell ref="H18:I18"/>
    <mergeCell ref="B3:C7"/>
    <mergeCell ref="O3:O6"/>
    <mergeCell ref="O7:P7"/>
    <mergeCell ref="O8:O25"/>
    <mergeCell ref="C13:D13"/>
    <mergeCell ref="F13:G13"/>
    <mergeCell ref="H13:I13"/>
    <mergeCell ref="B14:B18"/>
    <mergeCell ref="C14:D14"/>
    <mergeCell ref="F14:G14"/>
    <mergeCell ref="H14:I14"/>
    <mergeCell ref="C15:D15"/>
    <mergeCell ref="F15:G15"/>
    <mergeCell ref="H15:I15"/>
    <mergeCell ref="C16:D16"/>
    <mergeCell ref="F16:G16"/>
  </mergeCells>
  <phoneticPr fontId="3"/>
  <pageMargins left="0.19685039370078741" right="0.19685039370078741" top="0.39370078740157483" bottom="0.19685039370078741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試算例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 齊藤</dc:creator>
  <cp:lastModifiedBy>ZENHO11</cp:lastModifiedBy>
  <cp:lastPrinted>2025-05-12T00:34:19Z</cp:lastPrinted>
  <dcterms:created xsi:type="dcterms:W3CDTF">2025-05-09T09:27:19Z</dcterms:created>
  <dcterms:modified xsi:type="dcterms:W3CDTF">2025-06-20T02:58:34Z</dcterms:modified>
</cp:coreProperties>
</file>